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eq\Downloads\"/>
    </mc:Choice>
  </mc:AlternateContent>
  <bookViews>
    <workbookView showSheetTabs="0" xWindow="0" yWindow="0" windowWidth="28800" windowHeight="12315" tabRatio="0" firstSheet="1" activeTab="1"/>
  </bookViews>
  <sheets>
    <sheet name="Laiju.s" sheetId="1" state="hidden" r:id="rId1"/>
    <sheet name="HOME " sheetId="2" r:id="rId2"/>
    <sheet name="MASTER DATA" sheetId="3" r:id="rId3"/>
    <sheet name="Schedule" sheetId="4" r:id="rId4"/>
    <sheet name="BASIC DATA" sheetId="5" r:id="rId5"/>
    <sheet name="E-FUND REGISTER" sheetId="6" r:id="rId6"/>
    <sheet name="DATA" sheetId="7" state="hidden" r:id="rId7"/>
    <sheet name="Abstract" sheetId="8" r:id="rId8"/>
    <sheet name="Sheet2" sheetId="9" state="hidden" r:id="rId9"/>
  </sheets>
  <externalReferences>
    <externalReference r:id="rId10"/>
    <externalReference r:id="rId11"/>
  </externalReferences>
  <definedNames>
    <definedName name="_xlnm._FilterDatabase" localSheetId="5" hidden="1">'E-FUND REGISTER'!$A$8:$A$48</definedName>
    <definedName name="And" localSheetId="0">Laiju.s!$E$12</definedName>
    <definedName name="And">#REF!</definedName>
    <definedName name="CurName1" localSheetId="0">Laiju.s!$A$3</definedName>
    <definedName name="CurName1">#REF!</definedName>
    <definedName name="CurName2" localSheetId="0">Laiju.s!$A$4</definedName>
    <definedName name="CurName2">#REF!</definedName>
    <definedName name="CurName3" localSheetId="0">Laiju.s!$A$6</definedName>
    <definedName name="CurName3">#REF!</definedName>
    <definedName name="CurName4" localSheetId="0">Laiju.s!$A$7</definedName>
    <definedName name="CurName4">#REF!</definedName>
    <definedName name="CurrencyName" localSheetId="0">Laiju.s!$C$12</definedName>
    <definedName name="CurrencyName">#REF!</definedName>
    <definedName name="DashOrSpace" localSheetId="0">Laiju.s!$A$9</definedName>
    <definedName name="DashOrSpace">#REF!</definedName>
    <definedName name="FracinWords" localSheetId="0">Laiju.s!$B$15</definedName>
    <definedName name="FracinWords">#REF!</definedName>
    <definedName name="FracName" localSheetId="0">Laiju.s!$H$12</definedName>
    <definedName name="FracName">#REF!</definedName>
    <definedName name="INWDS">#REF!</definedName>
    <definedName name="MainTable" localSheetId="0">Laiju.s!$O$2:$P$28</definedName>
    <definedName name="MainTable">#REF!</definedName>
    <definedName name="NoInWords" localSheetId="0">Laiju.s!$B$14</definedName>
    <definedName name="NoInWords">#REF!</definedName>
    <definedName name="Number" localSheetId="0">Laiju.s!$A$2</definedName>
    <definedName name="Number">#REF!</definedName>
    <definedName name="Only" localSheetId="0">Laiju.s!$J$12</definedName>
    <definedName name="Only">#REF!</definedName>
    <definedName name="_xlnm.Print_Area" localSheetId="7">Abstract!$A$1:$C$9</definedName>
    <definedName name="_xlnm.Print_Area" localSheetId="5">'E-FUND REGISTER'!$A$1:$H$42</definedName>
    <definedName name="_xlnm.Print_Titles" localSheetId="5">'E-FUND REGISTER'!$1:$8</definedName>
    <definedName name="PurOrderAmt">'[1]Purchase Order'!$H$35</definedName>
    <definedName name="Rs">#REF!</definedName>
    <definedName name="SpellNo1">#REF!</definedName>
    <definedName name="SpellNo2">#REF!</definedName>
    <definedName name="SpellNo3">#REF!</definedName>
    <definedName name="SpellNo4">#REF!</definedName>
    <definedName name="SpellNo5">#REF!</definedName>
    <definedName name="SpellNoStyle">#REF!</definedName>
    <definedName name="Z_49EA2E8B_3F00_49A3_B4D3_4BB980FB97B5_.wvu.Cols" localSheetId="5" hidden="1">'E-FUND REGISTER'!$O:$IX</definedName>
    <definedName name="Z_49EA2E8B_3F00_49A3_B4D3_4BB980FB97B5_.wvu.PrintArea" localSheetId="5" hidden="1">'E-FUND REGISTER'!$A$1:$H$42</definedName>
    <definedName name="Z_49EA2E8B_3F00_49A3_B4D3_4BB980FB97B5_.wvu.PrintTitles" localSheetId="5" hidden="1">'E-FUND REGISTER'!$1:$8</definedName>
    <definedName name="Z_8E6981CB_B0B0_49A8_8396_1B2F8F664234_.wvu.Cols" localSheetId="7" hidden="1">Abstract!$F:$XFB,Abstract!$XFD:$XFD</definedName>
    <definedName name="Z_8E6981CB_B0B0_49A8_8396_1B2F8F664234_.wvu.Cols" localSheetId="4" hidden="1">'BASIC DATA'!$GQ:$XFD</definedName>
    <definedName name="Z_8E6981CB_B0B0_49A8_8396_1B2F8F664234_.wvu.Cols" localSheetId="5" hidden="1">'E-FUND REGISTER'!$L:$XFB,'E-FUND REGISTER'!$XFD:$XFD</definedName>
    <definedName name="Z_8E6981CB_B0B0_49A8_8396_1B2F8F664234_.wvu.Cols" localSheetId="1" hidden="1">'HOME '!$K:$XFD</definedName>
    <definedName name="Z_8E6981CB_B0B0_49A8_8396_1B2F8F664234_.wvu.Cols" localSheetId="2" hidden="1">'MASTER DATA'!$G:$XFD</definedName>
    <definedName name="Z_8E6981CB_B0B0_49A8_8396_1B2F8F664234_.wvu.Cols" localSheetId="3" hidden="1">Schedule!$E:$XFD</definedName>
    <definedName name="Z_8E6981CB_B0B0_49A8_8396_1B2F8F664234_.wvu.FilterData" localSheetId="5" hidden="1">'E-FUND REGISTER'!$A$8:$A$48</definedName>
    <definedName name="Z_8E6981CB_B0B0_49A8_8396_1B2F8F664234_.wvu.PrintArea" localSheetId="7" hidden="1">Abstract!$A$1:$C$9</definedName>
    <definedName name="Z_8E6981CB_B0B0_49A8_8396_1B2F8F664234_.wvu.PrintArea" localSheetId="5" hidden="1">'E-FUND REGISTER'!$A$1:$H$42</definedName>
    <definedName name="Z_8E6981CB_B0B0_49A8_8396_1B2F8F664234_.wvu.PrintTitles" localSheetId="5" hidden="1">'E-FUND REGISTER'!$1:$8</definedName>
    <definedName name="Z_8E6981CB_B0B0_49A8_8396_1B2F8F664234_.wvu.Rows" localSheetId="7" hidden="1">Abstract!$12:$1048576,Abstract!$11:$11</definedName>
    <definedName name="Z_8E6981CB_B0B0_49A8_8396_1B2F8F664234_.wvu.Rows" localSheetId="4" hidden="1">'BASIC DATA'!$3479:$1048576,'BASIC DATA'!$105:$3478</definedName>
    <definedName name="Z_8E6981CB_B0B0_49A8_8396_1B2F8F664234_.wvu.Rows" localSheetId="6" hidden="1">DATA!$25:$1048576,DATA!$1:$24</definedName>
    <definedName name="Z_8E6981CB_B0B0_49A8_8396_1B2F8F664234_.wvu.Rows" localSheetId="5" hidden="1">'E-FUND REGISTER'!$34864:$1048576,'E-FUND REGISTER'!$50:$34863</definedName>
    <definedName name="Z_8E6981CB_B0B0_49A8_8396_1B2F8F664234_.wvu.Rows" localSheetId="3" hidden="1">Schedule!$259:$1048576</definedName>
    <definedName name="Z_8E6981CB_B0B0_49A8_8396_1B2F8F664234_.wvu.Rows" localSheetId="8" hidden="1">Sheet2!$5:$1048576,Sheet2!$1:$3,Sheet2!$4:$4</definedName>
    <definedName name="Z_A1F66D3D_1325_44DB_A51C_EE260A6DBB51_.wvu.Cols" localSheetId="5" hidden="1">'E-FUND REGISTER'!$O:$IX</definedName>
    <definedName name="Z_A1F66D3D_1325_44DB_A51C_EE260A6DBB51_.wvu.PrintArea" localSheetId="5" hidden="1">'E-FUND REGISTER'!$A$1:$H$42</definedName>
    <definedName name="Z_A1F66D3D_1325_44DB_A51C_EE260A6DBB51_.wvu.PrintTitles" localSheetId="5" hidden="1">'E-FUND REGISTER'!$1:$8</definedName>
    <definedName name="Z_BE0EA92C_7AAA_4938_967E_9B5A98567264_.wvu.PrintArea" localSheetId="5" hidden="1">'E-FUND REGISTER'!$A$1:$H$41</definedName>
    <definedName name="Z_BE0EA92C_7AAA_4938_967E_9B5A98567264_.wvu.PrintTitles" localSheetId="5" hidden="1">'E-FUND REGISTER'!$1:$8</definedName>
    <definedName name="Z_CDA2FC2A_95CE_4ECD_A5E2_0A417758419F_.wvu.Cols" localSheetId="5" hidden="1">'E-FUND REGISTER'!$O:$IX</definedName>
    <definedName name="Z_CDA2FC2A_95CE_4ECD_A5E2_0A417758419F_.wvu.PrintArea" localSheetId="5" hidden="1">'E-FUND REGISTER'!$A$1:$H$42</definedName>
    <definedName name="Z_CDA2FC2A_95CE_4ECD_A5E2_0A417758419F_.wvu.PrintTitles" localSheetId="5" hidden="1">'E-FUND REGISTER'!$1:$8</definedName>
    <definedName name="Z_E13557D9_7FAD_467F_9A1F_C2318B9AC2F5_.wvu.Cols" localSheetId="7" hidden="1">Abstract!$F:$XFB,Abstract!$XFD:$XFD</definedName>
    <definedName name="Z_E13557D9_7FAD_467F_9A1F_C2318B9AC2F5_.wvu.Cols" localSheetId="4" hidden="1">'BASIC DATA'!$GQ:$XFD</definedName>
    <definedName name="Z_E13557D9_7FAD_467F_9A1F_C2318B9AC2F5_.wvu.Cols" localSheetId="5" hidden="1">'E-FUND REGISTER'!$L:$XFB,'E-FUND REGISTER'!$XFD:$XFD</definedName>
    <definedName name="Z_E13557D9_7FAD_467F_9A1F_C2318B9AC2F5_.wvu.Cols" localSheetId="1" hidden="1">'HOME '!$K:$XFD</definedName>
    <definedName name="Z_E13557D9_7FAD_467F_9A1F_C2318B9AC2F5_.wvu.Cols" localSheetId="2" hidden="1">'MASTER DATA'!$G:$XFD</definedName>
    <definedName name="Z_E13557D9_7FAD_467F_9A1F_C2318B9AC2F5_.wvu.Cols" localSheetId="3" hidden="1">Schedule!$E:$XFD</definedName>
    <definedName name="Z_E13557D9_7FAD_467F_9A1F_C2318B9AC2F5_.wvu.FilterData" localSheetId="5" hidden="1">'E-FUND REGISTER'!$A$8:$A$48</definedName>
    <definedName name="Z_E13557D9_7FAD_467F_9A1F_C2318B9AC2F5_.wvu.PrintArea" localSheetId="7" hidden="1">Abstract!$A$1:$C$9</definedName>
    <definedName name="Z_E13557D9_7FAD_467F_9A1F_C2318B9AC2F5_.wvu.PrintArea" localSheetId="5" hidden="1">'E-FUND REGISTER'!$A$1:$H$42</definedName>
    <definedName name="Z_E13557D9_7FAD_467F_9A1F_C2318B9AC2F5_.wvu.PrintTitles" localSheetId="5" hidden="1">'E-FUND REGISTER'!$1:$8</definedName>
    <definedName name="Z_E13557D9_7FAD_467F_9A1F_C2318B9AC2F5_.wvu.Rows" localSheetId="7" hidden="1">Abstract!$12:$1048576,Abstract!$11:$11</definedName>
    <definedName name="Z_E13557D9_7FAD_467F_9A1F_C2318B9AC2F5_.wvu.Rows" localSheetId="4" hidden="1">'BASIC DATA'!$3479:$1048576,'BASIC DATA'!$105:$3478</definedName>
    <definedName name="Z_E13557D9_7FAD_467F_9A1F_C2318B9AC2F5_.wvu.Rows" localSheetId="6" hidden="1">DATA!$25:$1048576,DATA!$1:$24</definedName>
    <definedName name="Z_E13557D9_7FAD_467F_9A1F_C2318B9AC2F5_.wvu.Rows" localSheetId="5" hidden="1">'E-FUND REGISTER'!$34864:$1048576,'E-FUND REGISTER'!$50:$34863</definedName>
    <definedName name="Z_E13557D9_7FAD_467F_9A1F_C2318B9AC2F5_.wvu.Rows" localSheetId="3" hidden="1">Schedule!$259:$1048576</definedName>
    <definedName name="Z_E13557D9_7FAD_467F_9A1F_C2318B9AC2F5_.wvu.Rows" localSheetId="8" hidden="1">Sheet2!$5:$1048576,Sheet2!$1:$3,Sheet2!$4:$4</definedName>
    <definedName name="Z_F4A0BA37_BABD_46DE_8E05_D7A50EF8002F_.wvu.Cols" localSheetId="5" hidden="1">'E-FUND REGISTER'!$O:$IX</definedName>
    <definedName name="Z_F4A0BA37_BABD_46DE_8E05_D7A50EF8002F_.wvu.PrintArea" localSheetId="5" hidden="1">'E-FUND REGISTER'!$A$1:$H$42</definedName>
    <definedName name="Z_F4A0BA37_BABD_46DE_8E05_D7A50EF8002F_.wvu.PrintTitles" localSheetId="5" hidden="1">'E-FUND REGISTER'!$1:$8</definedName>
  </definedNames>
  <calcPr calcId="152511"/>
  <customWorkbookViews>
    <customWorkbookView name="USER - Personal View" guid="{8E6981CB-B0B0-49A8-8396-1B2F8F664234}" mergeInterval="0" personalView="1" maximized="1" xWindow="1" yWindow="1" windowWidth="1366" windowHeight="538" tabRatio="0" activeSheetId="5"/>
    <customWorkbookView name="Windows User - Personal View" guid="{E13557D9-7FAD-467F-9A1F-C2318B9AC2F5}" mergeInterval="0" personalView="1" maximized="1" xWindow="1" yWindow="1" windowWidth="1366" windowHeight="496" tabRatio="0" activeSheetId="8"/>
  </customWorkbookViews>
</workbook>
</file>

<file path=xl/calcChain.xml><?xml version="1.0" encoding="utf-8"?>
<calcChain xmlns="http://schemas.openxmlformats.org/spreadsheetml/2006/main">
  <c r="A3" i="6" l="1"/>
  <c r="A1" i="8" s="1"/>
  <c r="B7" i="8"/>
  <c r="B9" i="8"/>
  <c r="B5" i="8"/>
  <c r="A2" i="8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4" i="5"/>
  <c r="C5" i="5"/>
  <c r="M10" i="6" s="1"/>
  <c r="C4" i="5"/>
  <c r="C6" i="5"/>
  <c r="M11" i="6" s="1"/>
  <c r="C7" i="5"/>
  <c r="M12" i="6" s="1"/>
  <c r="C8" i="5"/>
  <c r="M13" i="6" s="1"/>
  <c r="C9" i="5"/>
  <c r="M14" i="6" s="1"/>
  <c r="C10" i="5"/>
  <c r="M15" i="6" s="1"/>
  <c r="C11" i="5"/>
  <c r="M16" i="6" s="1"/>
  <c r="C12" i="5"/>
  <c r="M17" i="6" s="1"/>
  <c r="C13" i="5"/>
  <c r="M18" i="6" s="1"/>
  <c r="C14" i="5"/>
  <c r="C15" i="5"/>
  <c r="M20" i="6" s="1"/>
  <c r="C16" i="5"/>
  <c r="C17" i="5"/>
  <c r="M22" i="6" s="1"/>
  <c r="C18" i="5"/>
  <c r="M23" i="6" s="1"/>
  <c r="C19" i="5"/>
  <c r="M24" i="6" s="1"/>
  <c r="C20" i="5"/>
  <c r="M25" i="6" s="1"/>
  <c r="C21" i="5"/>
  <c r="C22" i="5"/>
  <c r="M27" i="6" s="1"/>
  <c r="C23" i="5"/>
  <c r="M28" i="6" s="1"/>
  <c r="C24" i="5"/>
  <c r="M29" i="6" s="1"/>
  <c r="C25" i="5"/>
  <c r="C26" i="5"/>
  <c r="M31" i="6" s="1"/>
  <c r="C27" i="5"/>
  <c r="M32" i="6" s="1"/>
  <c r="C28" i="5"/>
  <c r="M33" i="6" s="1"/>
  <c r="C29" i="5"/>
  <c r="M34" i="6" s="1"/>
  <c r="C30" i="5"/>
  <c r="C31" i="5"/>
  <c r="M36" i="6" s="1"/>
  <c r="C32" i="5"/>
  <c r="M37" i="6" s="1"/>
  <c r="C33" i="5"/>
  <c r="C34" i="5"/>
  <c r="M39" i="6" s="1"/>
  <c r="C35" i="5"/>
  <c r="M40" i="6" s="1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B47" i="6"/>
  <c r="B8" i="8" s="1"/>
  <c r="B45" i="6"/>
  <c r="B6" i="8" s="1"/>
  <c r="M19" i="6"/>
  <c r="M21" i="6"/>
  <c r="M26" i="6"/>
  <c r="M30" i="6"/>
  <c r="M35" i="6"/>
  <c r="M38" i="6"/>
  <c r="M41" i="6"/>
  <c r="K1" i="7"/>
  <c r="AU5" i="7" s="1"/>
  <c r="A7" i="6"/>
  <c r="A2" i="1"/>
  <c r="J12" i="1" s="1"/>
  <c r="F31" i="6" l="1"/>
  <c r="C10" i="6"/>
  <c r="E11" i="6"/>
  <c r="A18" i="6"/>
  <c r="A26" i="6"/>
  <c r="A34" i="6"/>
  <c r="B12" i="6"/>
  <c r="B20" i="6"/>
  <c r="B28" i="6"/>
  <c r="B36" i="6"/>
  <c r="C14" i="6"/>
  <c r="C22" i="6"/>
  <c r="C30" i="6"/>
  <c r="C38" i="6"/>
  <c r="D16" i="6"/>
  <c r="D24" i="6"/>
  <c r="D32" i="6"/>
  <c r="D40" i="6"/>
  <c r="E18" i="6"/>
  <c r="E26" i="6"/>
  <c r="E34" i="6"/>
  <c r="F41" i="6"/>
  <c r="F19" i="6"/>
  <c r="F27" i="6"/>
  <c r="F35" i="6"/>
  <c r="F40" i="6"/>
  <c r="F11" i="6"/>
  <c r="A27" i="6"/>
  <c r="B13" i="6"/>
  <c r="B29" i="6"/>
  <c r="C15" i="6"/>
  <c r="C31" i="6"/>
  <c r="D17" i="6"/>
  <c r="D33" i="6"/>
  <c r="E19" i="6"/>
  <c r="E35" i="6"/>
  <c r="F36" i="6"/>
  <c r="G9" i="6"/>
  <c r="C44" i="6" s="1"/>
  <c r="C5" i="8" s="1"/>
  <c r="B11" i="6"/>
  <c r="A15" i="6"/>
  <c r="A23" i="6"/>
  <c r="A31" i="6"/>
  <c r="A39" i="6"/>
  <c r="B17" i="6"/>
  <c r="B25" i="6"/>
  <c r="B33" i="6"/>
  <c r="B38" i="6"/>
  <c r="C19" i="6"/>
  <c r="C27" i="6"/>
  <c r="C35" i="6"/>
  <c r="D13" i="6"/>
  <c r="D21" i="6"/>
  <c r="D29" i="6"/>
  <c r="D37" i="6"/>
  <c r="E15" i="6"/>
  <c r="E23" i="6"/>
  <c r="E31" i="6"/>
  <c r="E39" i="6"/>
  <c r="F16" i="6"/>
  <c r="F24" i="6"/>
  <c r="F32" i="6"/>
  <c r="E10" i="6"/>
  <c r="A19" i="6"/>
  <c r="A35" i="6"/>
  <c r="B21" i="6"/>
  <c r="B37" i="6"/>
  <c r="C23" i="6"/>
  <c r="C39" i="6"/>
  <c r="D25" i="6"/>
  <c r="D41" i="6"/>
  <c r="E27" i="6"/>
  <c r="F12" i="6"/>
  <c r="F20" i="6"/>
  <c r="F28" i="6"/>
  <c r="A6" i="6"/>
  <c r="A11" i="6"/>
  <c r="A14" i="6"/>
  <c r="A22" i="6"/>
  <c r="A30" i="6"/>
  <c r="A38" i="6"/>
  <c r="B16" i="6"/>
  <c r="B24" i="6"/>
  <c r="B32" i="6"/>
  <c r="B41" i="6"/>
  <c r="C18" i="6"/>
  <c r="C26" i="6"/>
  <c r="C34" i="6"/>
  <c r="D12" i="6"/>
  <c r="D20" i="6"/>
  <c r="D28" i="6"/>
  <c r="D36" i="6"/>
  <c r="E14" i="6"/>
  <c r="E22" i="6"/>
  <c r="E30" i="6"/>
  <c r="E38" i="6"/>
  <c r="F15" i="6"/>
  <c r="F23" i="6"/>
  <c r="F39" i="6"/>
  <c r="F38" i="6"/>
  <c r="A9" i="6"/>
  <c r="A3" i="8" s="1"/>
  <c r="B10" i="6"/>
  <c r="F10" i="6"/>
  <c r="D11" i="6"/>
  <c r="A13" i="6"/>
  <c r="A17" i="6"/>
  <c r="A21" i="6"/>
  <c r="A25" i="6"/>
  <c r="A29" i="6"/>
  <c r="A33" i="6"/>
  <c r="A37" i="6"/>
  <c r="A41" i="6"/>
  <c r="B15" i="6"/>
  <c r="B19" i="6"/>
  <c r="B23" i="6"/>
  <c r="B27" i="6"/>
  <c r="B31" i="6"/>
  <c r="B35" i="6"/>
  <c r="B40" i="6"/>
  <c r="C13" i="6"/>
  <c r="C17" i="6"/>
  <c r="C21" i="6"/>
  <c r="C25" i="6"/>
  <c r="C29" i="6"/>
  <c r="C33" i="6"/>
  <c r="C37" i="6"/>
  <c r="C41" i="6"/>
  <c r="D15" i="6"/>
  <c r="D19" i="6"/>
  <c r="D23" i="6"/>
  <c r="D27" i="6"/>
  <c r="D31" i="6"/>
  <c r="D35" i="6"/>
  <c r="D39" i="6"/>
  <c r="E13" i="6"/>
  <c r="E17" i="6"/>
  <c r="E21" i="6"/>
  <c r="E25" i="6"/>
  <c r="E29" i="6"/>
  <c r="E33" i="6"/>
  <c r="E37" i="6"/>
  <c r="E41" i="6"/>
  <c r="F14" i="6"/>
  <c r="F18" i="6"/>
  <c r="F22" i="6"/>
  <c r="F26" i="6"/>
  <c r="F30" i="6"/>
  <c r="F34" i="6"/>
  <c r="M9" i="6"/>
  <c r="A10" i="6"/>
  <c r="D10" i="6"/>
  <c r="C11" i="6"/>
  <c r="A12" i="6"/>
  <c r="A16" i="6"/>
  <c r="A20" i="6"/>
  <c r="A24" i="6"/>
  <c r="A28" i="6"/>
  <c r="A32" i="6"/>
  <c r="A36" i="6"/>
  <c r="A40" i="6"/>
  <c r="B14" i="6"/>
  <c r="B18" i="6"/>
  <c r="B22" i="6"/>
  <c r="B26" i="6"/>
  <c r="B30" i="6"/>
  <c r="B34" i="6"/>
  <c r="B39" i="6"/>
  <c r="C12" i="6"/>
  <c r="C16" i="6"/>
  <c r="C20" i="6"/>
  <c r="C24" i="6"/>
  <c r="C28" i="6"/>
  <c r="C32" i="6"/>
  <c r="C36" i="6"/>
  <c r="C40" i="6"/>
  <c r="D14" i="6"/>
  <c r="D18" i="6"/>
  <c r="D22" i="6"/>
  <c r="D26" i="6"/>
  <c r="D30" i="6"/>
  <c r="D34" i="6"/>
  <c r="D38" i="6"/>
  <c r="E12" i="6"/>
  <c r="E16" i="6"/>
  <c r="E20" i="6"/>
  <c r="E24" i="6"/>
  <c r="E28" i="6"/>
  <c r="E32" i="6"/>
  <c r="E36" i="6"/>
  <c r="E40" i="6"/>
  <c r="F13" i="6"/>
  <c r="F17" i="6"/>
  <c r="F21" i="6"/>
  <c r="F25" i="6"/>
  <c r="F29" i="6"/>
  <c r="F33" i="6"/>
  <c r="F37" i="6"/>
  <c r="EP5" i="7"/>
  <c r="DJ5" i="7"/>
  <c r="DA5" i="7"/>
  <c r="EG5" i="7"/>
  <c r="DR5" i="7"/>
  <c r="DY5" i="7"/>
  <c r="DH5" i="7"/>
  <c r="DP5" i="7"/>
  <c r="DW5" i="7"/>
  <c r="EE5" i="7"/>
  <c r="EN5" i="7"/>
  <c r="EU5" i="7"/>
  <c r="FB5" i="7"/>
  <c r="DE5" i="7"/>
  <c r="DN5" i="7"/>
  <c r="DU5" i="7"/>
  <c r="EC5" i="7"/>
  <c r="EL5" i="7"/>
  <c r="ES5" i="7"/>
  <c r="EZ5" i="7"/>
  <c r="DC5" i="7"/>
  <c r="DL5" i="7"/>
  <c r="DS5" i="7"/>
  <c r="EA5" i="7"/>
  <c r="EI5" i="7"/>
  <c r="EQ5" i="7"/>
  <c r="EX5" i="7"/>
  <c r="DD5" i="7"/>
  <c r="DG5" i="7"/>
  <c r="DK5" i="7"/>
  <c r="DM5" i="7"/>
  <c r="DQ5" i="7"/>
  <c r="DV5" i="7"/>
  <c r="EB5" i="7"/>
  <c r="EH5" i="7"/>
  <c r="EM5" i="7"/>
  <c r="ER5" i="7"/>
  <c r="EV5" i="7"/>
  <c r="EW5" i="7"/>
  <c r="FA5" i="7"/>
  <c r="DB5" i="7"/>
  <c r="DF5" i="7"/>
  <c r="DI5" i="7"/>
  <c r="DO5" i="7"/>
  <c r="DT5" i="7"/>
  <c r="DX5" i="7"/>
  <c r="DZ5" i="7"/>
  <c r="ED5" i="7"/>
  <c r="EF5" i="7"/>
  <c r="EJ5" i="7"/>
  <c r="EK5" i="7"/>
  <c r="EO5" i="7"/>
  <c r="ET5" i="7"/>
  <c r="EY5" i="7"/>
  <c r="CN5" i="7"/>
  <c r="CJ5" i="7"/>
  <c r="CL5" i="7"/>
  <c r="CP5" i="7"/>
  <c r="CT5" i="7"/>
  <c r="CX5" i="7"/>
  <c r="CR5" i="7"/>
  <c r="CV5" i="7"/>
  <c r="CZ5" i="7"/>
  <c r="CI5" i="7"/>
  <c r="CM5" i="7"/>
  <c r="CQ5" i="7"/>
  <c r="CU5" i="7"/>
  <c r="CY5" i="7"/>
  <c r="CK5" i="7"/>
  <c r="CO5" i="7"/>
  <c r="CS5" i="7"/>
  <c r="CW5" i="7"/>
  <c r="CE5" i="7"/>
  <c r="BK5" i="7"/>
  <c r="CA5" i="7"/>
  <c r="BL5" i="7"/>
  <c r="BT5" i="7"/>
  <c r="BS5" i="7"/>
  <c r="BP5" i="7"/>
  <c r="BO5" i="7"/>
  <c r="BW5" i="7"/>
  <c r="BX5" i="7"/>
  <c r="BN5" i="7"/>
  <c r="BR5" i="7"/>
  <c r="BV5" i="7"/>
  <c r="BZ5" i="7"/>
  <c r="CD5" i="7"/>
  <c r="CH5" i="7"/>
  <c r="BM5" i="7"/>
  <c r="BQ5" i="7"/>
  <c r="BU5" i="7"/>
  <c r="BY5" i="7"/>
  <c r="CC5" i="7"/>
  <c r="CG5" i="7"/>
  <c r="CB5" i="7"/>
  <c r="CF5" i="7"/>
  <c r="BH5" i="7"/>
  <c r="BC5" i="7"/>
  <c r="AZ5" i="7"/>
  <c r="AY5" i="7"/>
  <c r="BB5" i="7"/>
  <c r="BG5" i="7"/>
  <c r="BA5" i="7"/>
  <c r="BF5" i="7"/>
  <c r="BJ5" i="7"/>
  <c r="BD5" i="7"/>
  <c r="BE5" i="7"/>
  <c r="BI5" i="7"/>
  <c r="AC5" i="7"/>
  <c r="M5" i="7"/>
  <c r="I5" i="7"/>
  <c r="Y5" i="7"/>
  <c r="AO5" i="7"/>
  <c r="U5" i="7"/>
  <c r="AK5" i="7"/>
  <c r="Q5" i="7"/>
  <c r="AG5" i="7"/>
  <c r="AT5" i="7"/>
  <c r="AX5" i="7"/>
  <c r="L5" i="7"/>
  <c r="X5" i="7"/>
  <c r="AF5" i="7"/>
  <c r="AN5" i="7"/>
  <c r="AS5" i="7"/>
  <c r="G5" i="7"/>
  <c r="K5" i="7"/>
  <c r="O5" i="7"/>
  <c r="S5" i="7"/>
  <c r="W5" i="7"/>
  <c r="AA5" i="7"/>
  <c r="AE5" i="7"/>
  <c r="AI5" i="7"/>
  <c r="AM5" i="7"/>
  <c r="AQ5" i="7"/>
  <c r="AV5" i="7"/>
  <c r="H5" i="7"/>
  <c r="P5" i="7"/>
  <c r="T5" i="7"/>
  <c r="AB5" i="7"/>
  <c r="AJ5" i="7"/>
  <c r="AR5" i="7"/>
  <c r="AW5" i="7"/>
  <c r="F5" i="7"/>
  <c r="J5" i="7"/>
  <c r="N5" i="7"/>
  <c r="R5" i="7"/>
  <c r="V5" i="7"/>
  <c r="Z5" i="7"/>
  <c r="AD5" i="7"/>
  <c r="AH5" i="7"/>
  <c r="AL5" i="7"/>
  <c r="AP5" i="7"/>
  <c r="C7" i="1"/>
  <c r="F7" i="1" s="1"/>
  <c r="H7" i="1" s="1"/>
  <c r="J7" i="1" s="1"/>
  <c r="L7" i="1" s="1"/>
  <c r="C3" i="1"/>
  <c r="F3" i="1" s="1"/>
  <c r="H3" i="1" s="1"/>
  <c r="J3" i="1" s="1"/>
  <c r="L3" i="1" s="1"/>
  <c r="C5" i="1"/>
  <c r="F5" i="1" s="1"/>
  <c r="H5" i="1" s="1"/>
  <c r="C12" i="1"/>
  <c r="C6" i="1"/>
  <c r="F6" i="1" s="1"/>
  <c r="H6" i="1" s="1"/>
  <c r="C4" i="1"/>
  <c r="F4" i="1" s="1"/>
  <c r="H4" i="1" s="1"/>
  <c r="C8" i="1"/>
  <c r="F8" i="1" s="1"/>
  <c r="H8" i="1" s="1"/>
  <c r="L8" i="1" s="1"/>
  <c r="C9" i="1"/>
  <c r="G10" i="6" l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C47" i="6"/>
  <c r="C8" i="8" s="1"/>
  <c r="C45" i="6"/>
  <c r="J5" i="1"/>
  <c r="L5" i="1" s="1"/>
  <c r="E12" i="1"/>
  <c r="F9" i="1"/>
  <c r="H9" i="1" s="1"/>
  <c r="D9" i="1"/>
  <c r="J6" i="1"/>
  <c r="L6" i="1" s="1"/>
  <c r="J4" i="1"/>
  <c r="L4" i="1" s="1"/>
  <c r="C46" i="6" l="1"/>
  <c r="C7" i="8" s="1"/>
  <c r="C6" i="8"/>
  <c r="G41" i="6"/>
  <c r="G42" i="6"/>
  <c r="B14" i="1"/>
  <c r="L9" i="1"/>
  <c r="B15" i="1" s="1"/>
  <c r="H12" i="1"/>
  <c r="C48" i="6" l="1"/>
  <c r="C9" i="8" s="1"/>
  <c r="B23" i="1"/>
  <c r="B19" i="1"/>
  <c r="B25" i="1"/>
  <c r="B17" i="1"/>
  <c r="B21" i="1"/>
</calcChain>
</file>

<file path=xl/comments1.xml><?xml version="1.0" encoding="utf-8"?>
<comments xmlns="http://schemas.openxmlformats.org/spreadsheetml/2006/main">
  <authors>
    <author>Shailesh Shah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Shailesh Shah:</t>
        </r>
        <r>
          <rPr>
            <sz val="9"/>
            <color indexed="81"/>
            <rFont val="Tahoma"/>
            <family val="2"/>
          </rPr>
          <t xml:space="preserve">
Select  - {Dash} or  {space bar}
to joint two words.
e.g. Twenty-Five or
       Twenty Five</t>
        </r>
      </text>
    </comment>
  </commentList>
</comments>
</file>

<file path=xl/sharedStrings.xml><?xml version="1.0" encoding="utf-8"?>
<sst xmlns="http://schemas.openxmlformats.org/spreadsheetml/2006/main" count="645" uniqueCount="135">
  <si>
    <t>t^mdw \¼À þ 5</t>
  </si>
  <si>
    <t>Pn.H.(]n) \¼À 319/2003/^n³.XobXn 12/06/2003</t>
  </si>
  <si>
    <t>Conversion of Numerical values to Words in Excel Work sheet</t>
  </si>
  <si>
    <t>One</t>
  </si>
  <si>
    <t>Rupee</t>
  </si>
  <si>
    <t>Abaj</t>
  </si>
  <si>
    <t xml:space="preserve"> </t>
  </si>
  <si>
    <t>Two</t>
  </si>
  <si>
    <t>Rupees</t>
  </si>
  <si>
    <t>Crore</t>
  </si>
  <si>
    <t>Three</t>
  </si>
  <si>
    <t>and</t>
  </si>
  <si>
    <t>Lakh</t>
  </si>
  <si>
    <t>Four</t>
  </si>
  <si>
    <t>Paisa</t>
  </si>
  <si>
    <t>Thousand</t>
  </si>
  <si>
    <t>Five</t>
  </si>
  <si>
    <t>Paise</t>
  </si>
  <si>
    <t>Hundred</t>
  </si>
  <si>
    <t>Six</t>
  </si>
  <si>
    <t>Only</t>
  </si>
  <si>
    <t xml:space="preserve">  </t>
  </si>
  <si>
    <t>Seven</t>
  </si>
  <si>
    <t>-</t>
  </si>
  <si>
    <t>Eight</t>
  </si>
  <si>
    <t>Nine</t>
  </si>
  <si>
    <t>Ten</t>
  </si>
  <si>
    <t>Word used in Result &gt;&gt;</t>
  </si>
  <si>
    <t>Eleven</t>
  </si>
  <si>
    <t>Twelve</t>
  </si>
  <si>
    <t>Only Rupees in wds  &gt;&gt;&gt;</t>
  </si>
  <si>
    <t>Thirteen</t>
  </si>
  <si>
    <t>Only Paise in wds   &gt;&gt;&gt;</t>
  </si>
  <si>
    <t>Fourteen</t>
  </si>
  <si>
    <t>Fifteen</t>
  </si>
  <si>
    <t>Result 1</t>
  </si>
  <si>
    <t>Sixteen</t>
  </si>
  <si>
    <t>Seventeen</t>
  </si>
  <si>
    <t>Result 2</t>
  </si>
  <si>
    <t>Eighteen</t>
  </si>
  <si>
    <t>Nineteen</t>
  </si>
  <si>
    <t>Result 3</t>
  </si>
  <si>
    <t>Twenty</t>
  </si>
  <si>
    <t>Thirty</t>
  </si>
  <si>
    <t>Result 4</t>
  </si>
  <si>
    <t>Forty</t>
  </si>
  <si>
    <t>Fifty</t>
  </si>
  <si>
    <t>Result 5</t>
  </si>
  <si>
    <t>Sixty</t>
  </si>
  <si>
    <t>Seventy</t>
  </si>
  <si>
    <t>Eighty</t>
  </si>
  <si>
    <t>Ninety</t>
  </si>
  <si>
    <t xml:space="preserve"> {Kma]©mb¯v</t>
  </si>
  <si>
    <t>Balance C/d</t>
  </si>
  <si>
    <t>Sl.NO</t>
  </si>
  <si>
    <t>Bank Account</t>
  </si>
  <si>
    <t>Opening Balance</t>
  </si>
  <si>
    <t>Items</t>
  </si>
  <si>
    <t>Date</t>
  </si>
  <si>
    <t>Descriptions</t>
  </si>
  <si>
    <t>Deposite</t>
  </si>
  <si>
    <t>Withdrawal</t>
  </si>
  <si>
    <t>Bank Name</t>
  </si>
  <si>
    <t xml:space="preserve">Cheque No 
$
Date
</t>
  </si>
  <si>
    <t>sN¡v \¼À
Xo¿Xn</t>
  </si>
  <si>
    <t>.</t>
  </si>
  <si>
    <t>Receipts:-</t>
  </si>
  <si>
    <t>Total</t>
  </si>
  <si>
    <t>Payments:-</t>
  </si>
  <si>
    <t>Clossing Balance</t>
  </si>
  <si>
    <t>abstract</t>
  </si>
  <si>
    <t>2021/22</t>
  </si>
  <si>
    <t>Code</t>
  </si>
  <si>
    <t>Head</t>
  </si>
  <si>
    <t>Mahatma Gandhi National Rural Employment Guarantee Scheme</t>
  </si>
  <si>
    <t>Total Sanitation Campaign</t>
  </si>
  <si>
    <t>Grants/Funds for Pandemic/Epidemic Control</t>
  </si>
  <si>
    <t>Integrated Child Developement Scheme</t>
  </si>
  <si>
    <t>Grant from Suchitwa Mission</t>
  </si>
  <si>
    <t>Development Fund - Central Finance Commission Grant - Basic Tax Grant</t>
  </si>
  <si>
    <t>Development Fund - Central Finance Commission Grant – Tied fund</t>
  </si>
  <si>
    <t>Grants, Funds &amp; Contributions For Specific Purposes - Other Government Agencies</t>
  </si>
  <si>
    <t>Contributions For Joint Venture Projects (For Revenue Expenditure) - From Block Panchayats</t>
  </si>
  <si>
    <t>Secured Loans - Loan From KURDFC</t>
  </si>
  <si>
    <t>Amount payable to Other Creditors</t>
  </si>
  <si>
    <t>Employee Liabilities - Gross Salary Payable</t>
  </si>
  <si>
    <t>Employee Liabilities - Net Salary Payable</t>
  </si>
  <si>
    <t>Employer Liabilities - Pension Contributions Payable</t>
  </si>
  <si>
    <t>Employer Liabilities - Pension Contributions Payable(NPS)</t>
  </si>
  <si>
    <t>Other Employee Liabilities Payable</t>
  </si>
  <si>
    <t>Recoveries Payable - General Provident Fund</t>
  </si>
  <si>
    <t>Recoveries Payable - Kerala Panchayat/Municippal Employees Provident Fund</t>
  </si>
  <si>
    <t>Recoveries Payable - State Life Insurance</t>
  </si>
  <si>
    <t>Recoveries Payable - Group Insurance Scheme</t>
  </si>
  <si>
    <t>Recoveries Payable - Life Insurance Corporation</t>
  </si>
  <si>
    <t>Recoveries Payable - Group Personal Accident Insurance Scheme</t>
  </si>
  <si>
    <t>Recoveries Payable - Kerala State Financial Enterprises (Ksfe )</t>
  </si>
  <si>
    <t>Recoveries Payable - Income Tax Deducted At Source - Salaries</t>
  </si>
  <si>
    <t>Recoveries Payable - Dues To Other Local Government Institutions</t>
  </si>
  <si>
    <t>Recoveries Payable - Other Recoveries From Employees</t>
  </si>
  <si>
    <t>Recoveries Payable - Income Tax Deducted At Source</t>
  </si>
  <si>
    <t>Recoveries Payable - Kerala Building And Other Construction Workers Welfare Board (KCWWF)</t>
  </si>
  <si>
    <t>Recoveries Payable - National Pension Scheme</t>
  </si>
  <si>
    <t>Recoveries Payable - Goods and Services Tax (CGST)</t>
  </si>
  <si>
    <t>Recoveries Payable - Goods and Services Tax (SGST)</t>
  </si>
  <si>
    <t>Recoveries Payable - Goods and Services Tax - Tax Deducted at Source (CGST)</t>
  </si>
  <si>
    <t>Recoveries Payable - Goods and Services Tax - Tax Deducted at Source (SGST)</t>
  </si>
  <si>
    <t>Recoveries payable - Goods and Services Tax - Tax deducted at source (IGST)</t>
  </si>
  <si>
    <t>Recoveries Payable - Other Deductions</t>
  </si>
  <si>
    <t>Government And Other Dues Payable - Library Cess</t>
  </si>
  <si>
    <t>Government And Other Dues Payable - Flood Cess</t>
  </si>
  <si>
    <t>Government And Other Dues Payable -Value of Court Fee Stamp</t>
  </si>
  <si>
    <t>Government And Other Dues Payable - Others</t>
  </si>
  <si>
    <t>Advance Collection Of Revenues - Property Tax On Residential Buildings</t>
  </si>
  <si>
    <t>Advance Collection Of Revenues - Profession Tax - Institutions/Professionals/Traders</t>
  </si>
  <si>
    <t>Advance Collection Of Revenues - License Fees For Factories, Traders, Enterprenuers and Other Services</t>
  </si>
  <si>
    <t>Liability In Respect Of Stale Cheques</t>
  </si>
  <si>
    <t>Recoveries Payable-Covid</t>
  </si>
  <si>
    <t>Abstract for E-Fund Register for the year:</t>
  </si>
  <si>
    <t>SBI-67111478269</t>
  </si>
  <si>
    <t>Beneficiary Contributions - Veterinary Surgeon</t>
  </si>
  <si>
    <t>320800101(1)</t>
  </si>
  <si>
    <t>Beneficiary Contributions - Agricultural Officer</t>
  </si>
  <si>
    <t>Description</t>
  </si>
  <si>
    <t>Allotment</t>
  </si>
  <si>
    <t>With Drawal</t>
  </si>
  <si>
    <t>Bank</t>
  </si>
  <si>
    <t>Cheque No &amp; Date</t>
  </si>
  <si>
    <t>Balance</t>
  </si>
  <si>
    <t>Remarks</t>
  </si>
  <si>
    <t>Liability Register</t>
  </si>
  <si>
    <t>Kuttoor Grama Panchayat</t>
  </si>
  <si>
    <t>Name of Panchayat</t>
  </si>
  <si>
    <t>Financial Year</t>
  </si>
  <si>
    <t>27/01/2022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</si>
</sst>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b/>
      <sz val="14"/>
      <name val="Sylfaen"/>
      <family val="1"/>
    </font>
    <font>
      <sz val="12"/>
      <name val="Sylfaen"/>
      <family val="1"/>
    </font>
    <font>
      <sz val="12"/>
      <name val="ML-TTRevathi"/>
      <family val="5"/>
    </font>
    <font>
      <sz val="18"/>
      <color theme="0"/>
      <name val="Calibri"/>
      <family val="2"/>
    </font>
    <font>
      <sz val="10"/>
      <name val="Arial"/>
      <family val="2"/>
    </font>
    <font>
      <b/>
      <sz val="16"/>
      <color theme="0"/>
      <name val="Sylfaen"/>
      <family val="1"/>
    </font>
    <font>
      <sz val="10"/>
      <color theme="0"/>
      <name val="Sylfaen"/>
      <family val="1"/>
    </font>
    <font>
      <b/>
      <sz val="10"/>
      <color theme="0"/>
      <name val="Sylfaen"/>
      <family val="1"/>
    </font>
    <font>
      <u/>
      <sz val="10"/>
      <color theme="0"/>
      <name val="Sylfaen"/>
      <family val="1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ML-TTRevathi"/>
      <family val="5"/>
    </font>
    <font>
      <sz val="11"/>
      <color theme="1"/>
      <name val="Sylfaen"/>
      <family val="1"/>
    </font>
    <font>
      <sz val="14"/>
      <color theme="1"/>
      <name val="Sylfaen"/>
      <family val="1"/>
    </font>
    <font>
      <sz val="12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4"/>
      <color theme="1"/>
      <name val="Sylfaen"/>
      <family val="1"/>
    </font>
    <font>
      <sz val="12"/>
      <color theme="0"/>
      <name val="Sylfaen"/>
      <family val="1"/>
    </font>
    <font>
      <b/>
      <sz val="20"/>
      <color indexed="10"/>
      <name val="ML-TTRevathi"/>
      <family val="5"/>
    </font>
    <font>
      <b/>
      <sz val="16"/>
      <name val="ML-TTRevathi"/>
      <family val="5"/>
    </font>
    <font>
      <sz val="11"/>
      <name val="Calibri"/>
      <family val="2"/>
      <scheme val="minor"/>
    </font>
    <font>
      <b/>
      <sz val="11"/>
      <color rgb="FFFFFF00"/>
      <name val="Sylfaen"/>
      <family val="1"/>
    </font>
    <font>
      <b/>
      <sz val="18"/>
      <color theme="0"/>
      <name val="Sylfaen"/>
      <family val="1"/>
    </font>
    <font>
      <sz val="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Sylfaen"/>
      <family val="1"/>
    </font>
    <font>
      <sz val="11"/>
      <color rgb="FF000000"/>
      <name val="Sylfaen"/>
      <family val="1"/>
    </font>
    <font>
      <sz val="11"/>
      <name val="Sylfaen"/>
      <family val="1"/>
    </font>
    <font>
      <b/>
      <sz val="14"/>
      <color theme="0"/>
      <name val="Sylfaen"/>
      <family val="1"/>
    </font>
    <font>
      <sz val="14"/>
      <color theme="0"/>
      <name val="Sylfaen"/>
      <family val="1"/>
    </font>
    <font>
      <i/>
      <sz val="11"/>
      <color theme="1"/>
      <name val="Calibri"/>
      <family val="2"/>
      <scheme val="minor"/>
    </font>
    <font>
      <i/>
      <sz val="18"/>
      <color theme="1"/>
      <name val="Sylfaen"/>
      <family val="1"/>
    </font>
    <font>
      <i/>
      <sz val="20"/>
      <color theme="1"/>
      <name val="Sylfaen"/>
      <family val="1"/>
    </font>
    <font>
      <b/>
      <i/>
      <sz val="14"/>
      <color theme="1"/>
      <name val="Sylfaen"/>
      <family val="1"/>
    </font>
    <font>
      <i/>
      <sz val="11"/>
      <color theme="0"/>
      <name val="Calibri"/>
      <family val="2"/>
      <scheme val="minor"/>
    </font>
    <font>
      <b/>
      <sz val="12"/>
      <color rgb="FF002060"/>
      <name val="Sylfaen"/>
      <family val="1"/>
    </font>
    <font>
      <b/>
      <sz val="10"/>
      <color rgb="FF002060"/>
      <name val="Sylfaen"/>
      <family val="1"/>
    </font>
    <font>
      <b/>
      <sz val="26"/>
      <name val="Sylfaen"/>
      <family val="1"/>
    </font>
    <font>
      <b/>
      <sz val="26"/>
      <color theme="1"/>
      <name val="Calibri"/>
      <family val="2"/>
      <scheme val="minor"/>
    </font>
    <font>
      <b/>
      <sz val="18"/>
      <name val="Sylfaen"/>
      <family val="1"/>
    </font>
    <font>
      <b/>
      <sz val="18"/>
      <color theme="1"/>
      <name val="Sylfae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17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/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/>
      <top/>
      <bottom style="thick">
        <color indexed="17"/>
      </bottom>
      <diagonal/>
    </border>
    <border>
      <left/>
      <right style="thick">
        <color indexed="17"/>
      </right>
      <top/>
      <bottom style="thick">
        <color indexed="17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31" fillId="0" borderId="0"/>
  </cellStyleXfs>
  <cellXfs count="182">
    <xf numFmtId="0" fontId="0" fillId="0" borderId="0" xfId="0"/>
    <xf numFmtId="0" fontId="2" fillId="2" borderId="0" xfId="1" applyFont="1" applyFill="1"/>
    <xf numFmtId="0" fontId="2" fillId="3" borderId="0" xfId="1" applyFont="1" applyFill="1"/>
    <xf numFmtId="0" fontId="7" fillId="3" borderId="0" xfId="1" applyFont="1" applyFill="1"/>
    <xf numFmtId="0" fontId="1" fillId="0" borderId="0" xfId="1"/>
    <xf numFmtId="0" fontId="1" fillId="0" borderId="0" xfId="1" applyAlignment="1">
      <alignment horizontal="center" vertical="center"/>
    </xf>
    <xf numFmtId="0" fontId="8" fillId="0" borderId="0" xfId="5" applyFill="1"/>
    <xf numFmtId="4" fontId="10" fillId="2" borderId="2" xfId="3" applyNumberFormat="1" applyFont="1" applyFill="1" applyBorder="1" applyAlignment="1" applyProtection="1">
      <alignment vertical="center"/>
      <protection locked="0"/>
    </xf>
    <xf numFmtId="0" fontId="10" fillId="2" borderId="0" xfId="4" applyFont="1" applyFill="1" applyAlignment="1">
      <alignment vertical="center"/>
    </xf>
    <xf numFmtId="0" fontId="10" fillId="2" borderId="6" xfId="4" applyFont="1" applyFill="1" applyBorder="1" applyAlignment="1">
      <alignment horizontal="center" vertical="center"/>
    </xf>
    <xf numFmtId="0" fontId="10" fillId="2" borderId="6" xfId="4" applyFont="1" applyFill="1" applyBorder="1" applyAlignment="1">
      <alignment vertical="center"/>
    </xf>
    <xf numFmtId="0" fontId="8" fillId="0" borderId="0" xfId="4" applyFill="1"/>
    <xf numFmtId="49" fontId="10" fillId="2" borderId="7" xfId="3" applyNumberFormat="1" applyFont="1" applyFill="1" applyBorder="1" applyAlignment="1" applyProtection="1">
      <alignment vertical="center"/>
      <protection locked="0"/>
    </xf>
    <xf numFmtId="3" fontId="10" fillId="2" borderId="0" xfId="3" applyNumberFormat="1" applyFont="1" applyFill="1" applyAlignment="1">
      <alignment vertical="center"/>
    </xf>
    <xf numFmtId="0" fontId="10" fillId="2" borderId="8" xfId="4" applyFont="1" applyFill="1" applyBorder="1" applyAlignment="1">
      <alignment vertical="center"/>
    </xf>
    <xf numFmtId="49" fontId="10" fillId="2" borderId="8" xfId="4" applyNumberFormat="1" applyFont="1" applyFill="1" applyBorder="1" applyAlignment="1" applyProtection="1">
      <alignment vertical="center"/>
    </xf>
    <xf numFmtId="0" fontId="10" fillId="2" borderId="0" xfId="4" applyFont="1" applyFill="1" applyBorder="1" applyAlignment="1" applyProtection="1">
      <alignment vertical="center"/>
    </xf>
    <xf numFmtId="0" fontId="10" fillId="2" borderId="9" xfId="4" applyFont="1" applyFill="1" applyBorder="1" applyAlignment="1" applyProtection="1">
      <alignment vertical="center"/>
    </xf>
    <xf numFmtId="0" fontId="10" fillId="2" borderId="0" xfId="4" applyFont="1" applyFill="1" applyBorder="1" applyAlignment="1">
      <alignment vertical="center"/>
    </xf>
    <xf numFmtId="49" fontId="10" fillId="2" borderId="10" xfId="3" applyNumberFormat="1" applyFont="1" applyFill="1" applyBorder="1" applyAlignment="1" applyProtection="1">
      <alignment vertical="center"/>
      <protection locked="0"/>
    </xf>
    <xf numFmtId="49" fontId="10" fillId="2" borderId="10" xfId="4" applyNumberFormat="1" applyFont="1" applyFill="1" applyBorder="1" applyAlignment="1" applyProtection="1">
      <alignment vertical="center"/>
      <protection locked="0"/>
    </xf>
    <xf numFmtId="0" fontId="10" fillId="2" borderId="8" xfId="4" applyNumberFormat="1" applyFont="1" applyFill="1" applyBorder="1" applyAlignment="1">
      <alignment vertical="center"/>
    </xf>
    <xf numFmtId="49" fontId="10" fillId="2" borderId="1" xfId="4" applyNumberFormat="1" applyFont="1" applyFill="1" applyBorder="1" applyAlignment="1" applyProtection="1">
      <alignment vertical="center"/>
      <protection locked="0"/>
    </xf>
    <xf numFmtId="3" fontId="10" fillId="2" borderId="8" xfId="4" applyNumberFormat="1" applyFont="1" applyFill="1" applyBorder="1" applyAlignment="1">
      <alignment vertical="center"/>
    </xf>
    <xf numFmtId="49" fontId="10" fillId="2" borderId="7" xfId="4" applyNumberFormat="1" applyFont="1" applyFill="1" applyBorder="1" applyAlignment="1">
      <alignment vertical="center"/>
    </xf>
    <xf numFmtId="3" fontId="10" fillId="2" borderId="0" xfId="4" applyNumberFormat="1" applyFont="1" applyFill="1" applyBorder="1" applyAlignment="1">
      <alignment vertical="center"/>
    </xf>
    <xf numFmtId="49" fontId="10" fillId="2" borderId="1" xfId="4" applyNumberFormat="1" applyFont="1" applyFill="1" applyBorder="1" applyAlignment="1">
      <alignment vertical="center"/>
    </xf>
    <xf numFmtId="0" fontId="10" fillId="2" borderId="0" xfId="4" applyNumberFormat="1" applyFont="1" applyFill="1" applyAlignment="1">
      <alignment vertical="center"/>
    </xf>
    <xf numFmtId="0" fontId="10" fillId="2" borderId="3" xfId="4" applyFont="1" applyFill="1" applyBorder="1" applyAlignment="1">
      <alignment vertical="center"/>
    </xf>
    <xf numFmtId="0" fontId="10" fillId="2" borderId="4" xfId="4" applyFont="1" applyFill="1" applyBorder="1" applyAlignment="1">
      <alignment vertical="center"/>
    </xf>
    <xf numFmtId="0" fontId="10" fillId="2" borderId="5" xfId="4" applyFont="1" applyFill="1" applyBorder="1" applyAlignment="1">
      <alignment vertical="center"/>
    </xf>
    <xf numFmtId="0" fontId="10" fillId="2" borderId="2" xfId="4" applyFont="1" applyFill="1" applyBorder="1" applyAlignment="1">
      <alignment vertical="center"/>
    </xf>
    <xf numFmtId="0" fontId="10" fillId="2" borderId="11" xfId="4" applyFont="1" applyFill="1" applyBorder="1" applyAlignment="1" applyProtection="1">
      <alignment vertical="center" wrapText="1"/>
    </xf>
    <xf numFmtId="0" fontId="13" fillId="2" borderId="0" xfId="5" applyFont="1" applyFill="1"/>
    <xf numFmtId="0" fontId="16" fillId="0" borderId="0" xfId="0" applyFont="1"/>
    <xf numFmtId="0" fontId="0" fillId="0" borderId="0" xfId="0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49" fontId="19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7" fillId="8" borderId="0" xfId="1" applyFont="1" applyFill="1"/>
    <xf numFmtId="0" fontId="0" fillId="6" borderId="0" xfId="0" applyFill="1"/>
    <xf numFmtId="0" fontId="0" fillId="6" borderId="0" xfId="0" applyFill="1" applyAlignment="1">
      <alignment horizontal="left" vertical="center"/>
    </xf>
    <xf numFmtId="0" fontId="16" fillId="6" borderId="0" xfId="0" applyFont="1" applyFill="1"/>
    <xf numFmtId="0" fontId="0" fillId="2" borderId="0" xfId="0" applyFill="1"/>
    <xf numFmtId="0" fontId="16" fillId="2" borderId="0" xfId="0" applyFont="1" applyFill="1"/>
    <xf numFmtId="0" fontId="0" fillId="2" borderId="0" xfId="0" applyFill="1" applyAlignment="1">
      <alignment horizontal="left" vertical="center"/>
    </xf>
    <xf numFmtId="0" fontId="0" fillId="2" borderId="0" xfId="0" applyFill="1" applyBorder="1"/>
    <xf numFmtId="0" fontId="0" fillId="9" borderId="0" xfId="0" applyFill="1" applyBorder="1"/>
    <xf numFmtId="0" fontId="0" fillId="6" borderId="0" xfId="0" applyFill="1" applyBorder="1"/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2" fillId="2" borderId="0" xfId="1" applyFont="1" applyFill="1" applyBorder="1"/>
    <xf numFmtId="0" fontId="28" fillId="2" borderId="0" xfId="1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8" xfId="1" applyFont="1" applyFill="1" applyBorder="1"/>
    <xf numFmtId="0" fontId="2" fillId="2" borderId="0" xfId="1" applyFont="1" applyFill="1" applyBorder="1" applyAlignment="1">
      <alignment wrapText="1"/>
    </xf>
    <xf numFmtId="0" fontId="2" fillId="2" borderId="0" xfId="1" applyFont="1" applyFill="1" applyBorder="1" applyAlignment="1">
      <alignment vertical="center"/>
    </xf>
    <xf numFmtId="0" fontId="7" fillId="2" borderId="0" xfId="1" applyFont="1" applyFill="1" applyBorder="1"/>
    <xf numFmtId="0" fontId="2" fillId="2" borderId="0" xfId="0" applyFont="1" applyFill="1"/>
    <xf numFmtId="0" fontId="26" fillId="2" borderId="0" xfId="1" applyFont="1" applyFill="1" applyBorder="1"/>
    <xf numFmtId="0" fontId="2" fillId="6" borderId="0" xfId="1" applyFont="1" applyFill="1"/>
    <xf numFmtId="0" fontId="2" fillId="6" borderId="0" xfId="1" applyFont="1" applyFill="1" applyBorder="1"/>
    <xf numFmtId="0" fontId="1" fillId="2" borderId="0" xfId="1" applyFill="1"/>
    <xf numFmtId="0" fontId="5" fillId="0" borderId="2" xfId="1" applyNumberFormat="1" applyFont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/>
      <protection hidden="1"/>
    </xf>
    <xf numFmtId="49" fontId="5" fillId="0" borderId="2" xfId="1" applyNumberFormat="1" applyFont="1" applyBorder="1" applyAlignment="1" applyProtection="1">
      <alignment horizontal="center" vertical="center" wrapText="1"/>
      <protection hidden="1"/>
    </xf>
    <xf numFmtId="3" fontId="5" fillId="0" borderId="2" xfId="1" applyNumberFormat="1" applyFont="1" applyBorder="1" applyAlignment="1" applyProtection="1">
      <alignment horizontal="center" vertical="center" wrapText="1"/>
      <protection hidden="1"/>
    </xf>
    <xf numFmtId="0" fontId="5" fillId="0" borderId="2" xfId="1" applyFont="1" applyBorder="1" applyAlignment="1" applyProtection="1">
      <alignment horizontal="center" vertical="center"/>
      <protection hidden="1"/>
    </xf>
    <xf numFmtId="0" fontId="5" fillId="0" borderId="2" xfId="1" applyFont="1" applyBorder="1" applyAlignment="1" applyProtection="1">
      <alignment horizontal="center" vertical="center" wrapText="1"/>
      <protection hidden="1"/>
    </xf>
    <xf numFmtId="49" fontId="23" fillId="2" borderId="2" xfId="1" applyNumberFormat="1" applyFont="1" applyFill="1" applyBorder="1" applyAlignment="1" applyProtection="1">
      <alignment horizontal="center" vertical="center"/>
      <protection hidden="1"/>
    </xf>
    <xf numFmtId="0" fontId="0" fillId="6" borderId="0" xfId="0" applyFill="1"/>
    <xf numFmtId="0" fontId="31" fillId="0" borderId="0" xfId="6" applyFill="1" applyBorder="1" applyAlignment="1">
      <alignment horizontal="left" vertical="top"/>
    </xf>
    <xf numFmtId="0" fontId="31" fillId="0" borderId="0" xfId="6" applyFill="1" applyBorder="1" applyAlignment="1">
      <alignment horizontal="left" vertical="center"/>
    </xf>
    <xf numFmtId="0" fontId="31" fillId="6" borderId="0" xfId="6" applyFill="1" applyBorder="1" applyAlignment="1">
      <alignment horizontal="left" vertical="top"/>
    </xf>
    <xf numFmtId="0" fontId="31" fillId="6" borderId="0" xfId="6" applyFill="1" applyBorder="1" applyAlignment="1">
      <alignment horizontal="left" vertical="center"/>
    </xf>
    <xf numFmtId="0" fontId="31" fillId="0" borderId="2" xfId="6" applyFill="1" applyBorder="1" applyAlignment="1">
      <alignment horizontal="left" vertical="top"/>
    </xf>
    <xf numFmtId="0" fontId="31" fillId="6" borderId="2" xfId="6" applyFill="1" applyBorder="1" applyAlignment="1">
      <alignment horizontal="left" vertical="top"/>
    </xf>
    <xf numFmtId="0" fontId="5" fillId="0" borderId="22" xfId="6" applyFont="1" applyFill="1" applyBorder="1" applyAlignment="1">
      <alignment horizontal="center" vertical="center" wrapText="1"/>
    </xf>
    <xf numFmtId="0" fontId="5" fillId="0" borderId="19" xfId="6" applyFont="1" applyFill="1" applyBorder="1" applyAlignment="1">
      <alignment horizontal="center" vertical="center" wrapText="1"/>
    </xf>
    <xf numFmtId="0" fontId="19" fillId="0" borderId="2" xfId="0" applyNumberFormat="1" applyFont="1" applyBorder="1" applyAlignment="1" applyProtection="1">
      <alignment horizontal="center" vertical="center" wrapText="1"/>
      <protection hidden="1"/>
    </xf>
    <xf numFmtId="0" fontId="33" fillId="0" borderId="0" xfId="6" applyFont="1" applyFill="1" applyBorder="1" applyAlignment="1" applyProtection="1">
      <alignment horizontal="left" vertical="top"/>
      <protection locked="0" hidden="1"/>
    </xf>
    <xf numFmtId="0" fontId="29" fillId="2" borderId="0" xfId="1" applyFont="1" applyFill="1" applyBorder="1" applyProtection="1">
      <protection hidden="1"/>
    </xf>
    <xf numFmtId="0" fontId="2" fillId="2" borderId="0" xfId="1" applyFont="1" applyFill="1" applyBorder="1" applyProtection="1">
      <protection hidden="1"/>
    </xf>
    <xf numFmtId="0" fontId="35" fillId="2" borderId="0" xfId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37" fillId="6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1" fillId="2" borderId="0" xfId="0" applyFont="1" applyFill="1" applyAlignment="1">
      <alignment horizontal="center" vertical="center"/>
    </xf>
    <xf numFmtId="0" fontId="2" fillId="6" borderId="0" xfId="0" applyFont="1" applyFill="1"/>
    <xf numFmtId="0" fontId="42" fillId="0" borderId="2" xfId="1" applyFont="1" applyBorder="1" applyAlignment="1" applyProtection="1">
      <alignment horizontal="center" vertical="center" wrapText="1"/>
      <protection hidden="1"/>
    </xf>
    <xf numFmtId="0" fontId="42" fillId="0" borderId="2" xfId="1" applyFont="1" applyBorder="1" applyAlignment="1" applyProtection="1">
      <alignment horizontal="center" vertical="center"/>
      <protection hidden="1"/>
    </xf>
    <xf numFmtId="0" fontId="43" fillId="0" borderId="2" xfId="1" applyFont="1" applyBorder="1" applyAlignment="1" applyProtection="1">
      <alignment horizontal="center" vertical="center" wrapText="1"/>
      <protection hidden="1"/>
    </xf>
    <xf numFmtId="0" fontId="43" fillId="0" borderId="2" xfId="1" applyFont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/>
    </xf>
    <xf numFmtId="0" fontId="18" fillId="0" borderId="2" xfId="0" applyNumberFormat="1" applyFont="1" applyBorder="1" applyAlignment="1" applyProtection="1">
      <alignment horizontal="center" vertical="center" wrapText="1"/>
      <protection locked="0"/>
    </xf>
    <xf numFmtId="0" fontId="0" fillId="6" borderId="0" xfId="0" applyFill="1" applyProtection="1"/>
    <xf numFmtId="0" fontId="37" fillId="0" borderId="2" xfId="0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39" fillId="0" borderId="2" xfId="0" applyFont="1" applyBorder="1" applyAlignment="1" applyProtection="1">
      <alignment horizontal="center" vertical="center"/>
      <protection hidden="1"/>
    </xf>
    <xf numFmtId="3" fontId="39" fillId="0" borderId="2" xfId="0" applyNumberFormat="1" applyFont="1" applyBorder="1" applyAlignment="1" applyProtection="1">
      <alignment horizontal="center" vertical="center"/>
      <protection hidden="1"/>
    </xf>
    <xf numFmtId="3" fontId="19" fillId="0" borderId="2" xfId="0" applyNumberFormat="1" applyFont="1" applyBorder="1" applyAlignment="1" applyProtection="1">
      <alignment horizontal="center" vertical="center" wrapText="1"/>
      <protection locked="0"/>
    </xf>
    <xf numFmtId="0" fontId="17" fillId="0" borderId="2" xfId="0" applyNumberFormat="1" applyFont="1" applyBorder="1" applyAlignment="1" applyProtection="1">
      <alignment horizontal="center" vertical="center" wrapText="1"/>
      <protection locked="0"/>
    </xf>
    <xf numFmtId="1" fontId="33" fillId="0" borderId="22" xfId="6" applyNumberFormat="1" applyFont="1" applyFill="1" applyBorder="1" applyAlignment="1" applyProtection="1">
      <alignment horizontal="center" vertical="center" shrinkToFit="1"/>
      <protection locked="0"/>
    </xf>
    <xf numFmtId="0" fontId="34" fillId="0" borderId="19" xfId="6" applyFont="1" applyFill="1" applyBorder="1" applyAlignment="1" applyProtection="1">
      <alignment horizontal="left" vertical="center" wrapText="1"/>
      <protection locked="0"/>
    </xf>
    <xf numFmtId="1" fontId="33" fillId="0" borderId="23" xfId="6" applyNumberFormat="1" applyFont="1" applyFill="1" applyBorder="1" applyAlignment="1" applyProtection="1">
      <alignment horizontal="center" vertical="center" shrinkToFit="1"/>
      <protection locked="0"/>
    </xf>
    <xf numFmtId="0" fontId="34" fillId="0" borderId="24" xfId="6" applyFont="1" applyFill="1" applyBorder="1" applyAlignment="1" applyProtection="1">
      <alignment horizontal="left" vertical="center" wrapText="1"/>
      <protection locked="0"/>
    </xf>
    <xf numFmtId="0" fontId="33" fillId="0" borderId="2" xfId="6" applyFont="1" applyFill="1" applyBorder="1" applyAlignment="1" applyProtection="1">
      <alignment horizontal="center" vertical="center"/>
      <protection locked="0"/>
    </xf>
    <xf numFmtId="0" fontId="33" fillId="0" borderId="2" xfId="6" applyFont="1" applyFill="1" applyBorder="1" applyAlignment="1" applyProtection="1">
      <alignment horizontal="left" vertical="center"/>
      <protection locked="0"/>
    </xf>
    <xf numFmtId="0" fontId="33" fillId="0" borderId="0" xfId="6" applyFont="1" applyFill="1" applyBorder="1" applyAlignment="1" applyProtection="1">
      <alignment horizontal="left" vertical="top"/>
      <protection locked="0"/>
    </xf>
    <xf numFmtId="3" fontId="33" fillId="0" borderId="22" xfId="6" applyNumberFormat="1" applyFont="1" applyFill="1" applyBorder="1" applyAlignment="1" applyProtection="1">
      <alignment horizontal="center" vertical="center" shrinkToFit="1"/>
      <protection locked="0"/>
    </xf>
    <xf numFmtId="3" fontId="33" fillId="0" borderId="23" xfId="6" applyNumberFormat="1" applyFont="1" applyFill="1" applyBorder="1" applyAlignment="1" applyProtection="1">
      <alignment horizontal="center" vertical="center" shrinkToFit="1"/>
      <protection locked="0"/>
    </xf>
    <xf numFmtId="3" fontId="33" fillId="0" borderId="2" xfId="6" applyNumberFormat="1" applyFont="1" applyFill="1" applyBorder="1" applyAlignment="1" applyProtection="1">
      <alignment horizontal="center" vertical="center"/>
      <protection locked="0"/>
    </xf>
    <xf numFmtId="3" fontId="33" fillId="0" borderId="0" xfId="6" applyNumberFormat="1" applyFont="1" applyFill="1" applyBorder="1" applyAlignment="1" applyProtection="1">
      <alignment horizontal="left" vertical="top"/>
      <protection locked="0" hidden="1"/>
    </xf>
    <xf numFmtId="0" fontId="10" fillId="2" borderId="12" xfId="4" applyFont="1" applyFill="1" applyBorder="1" applyAlignment="1">
      <alignment horizontal="center" vertical="center"/>
    </xf>
    <xf numFmtId="0" fontId="11" fillId="2" borderId="12" xfId="4" applyFont="1" applyFill="1" applyBorder="1" applyAlignment="1">
      <alignment vertical="center" wrapText="1" shrinkToFit="1"/>
    </xf>
    <xf numFmtId="0" fontId="10" fillId="2" borderId="12" xfId="4" applyFont="1" applyFill="1" applyBorder="1" applyAlignment="1">
      <alignment vertical="center" wrapText="1" shrinkToFit="1"/>
    </xf>
    <xf numFmtId="0" fontId="9" fillId="2" borderId="3" xfId="5" applyFont="1" applyFill="1" applyBorder="1" applyAlignment="1">
      <alignment horizontal="center" vertical="center" wrapText="1"/>
    </xf>
    <xf numFmtId="0" fontId="9" fillId="2" borderId="4" xfId="5" applyFont="1" applyFill="1" applyBorder="1" applyAlignment="1">
      <alignment horizontal="center" vertical="center" wrapText="1"/>
    </xf>
    <xf numFmtId="0" fontId="9" fillId="2" borderId="5" xfId="5" applyFont="1" applyFill="1" applyBorder="1" applyAlignment="1">
      <alignment horizontal="center" vertical="center" wrapText="1"/>
    </xf>
    <xf numFmtId="0" fontId="10" fillId="2" borderId="2" xfId="4" applyFont="1" applyFill="1" applyBorder="1" applyAlignment="1" applyProtection="1">
      <alignment vertical="center" wrapText="1"/>
    </xf>
    <xf numFmtId="0" fontId="10" fillId="2" borderId="2" xfId="4" applyFont="1" applyFill="1" applyBorder="1" applyAlignment="1" applyProtection="1">
      <alignment vertical="center"/>
    </xf>
    <xf numFmtId="0" fontId="12" fillId="2" borderId="0" xfId="2" applyFont="1" applyFill="1" applyAlignment="1" applyProtection="1">
      <alignment vertical="center"/>
    </xf>
    <xf numFmtId="0" fontId="11" fillId="2" borderId="13" xfId="4" applyFont="1" applyFill="1" applyBorder="1" applyAlignment="1">
      <alignment vertical="center" wrapText="1" shrinkToFit="1"/>
    </xf>
    <xf numFmtId="0" fontId="11" fillId="2" borderId="14" xfId="4" applyFont="1" applyFill="1" applyBorder="1" applyAlignment="1">
      <alignment vertical="center" wrapText="1" shrinkToFit="1"/>
    </xf>
    <xf numFmtId="0" fontId="11" fillId="2" borderId="15" xfId="4" applyFont="1" applyFill="1" applyBorder="1" applyAlignment="1">
      <alignment vertical="center" wrapText="1" shrinkToFit="1"/>
    </xf>
    <xf numFmtId="0" fontId="11" fillId="2" borderId="16" xfId="4" applyFont="1" applyFill="1" applyBorder="1" applyAlignment="1">
      <alignment vertical="center" wrapText="1" shrinkToFit="1"/>
    </xf>
    <xf numFmtId="0" fontId="11" fillId="2" borderId="11" xfId="4" applyFont="1" applyFill="1" applyBorder="1" applyAlignment="1">
      <alignment vertical="center" wrapText="1" shrinkToFit="1"/>
    </xf>
    <xf numFmtId="0" fontId="11" fillId="2" borderId="17" xfId="4" applyFont="1" applyFill="1" applyBorder="1" applyAlignment="1">
      <alignment vertical="center" wrapText="1" shrinkToFi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32" fillId="0" borderId="19" xfId="6" applyFont="1" applyFill="1" applyBorder="1" applyAlignment="1">
      <alignment horizontal="center" vertical="center" wrapText="1"/>
    </xf>
    <xf numFmtId="0" fontId="32" fillId="0" borderId="20" xfId="6" applyFont="1" applyFill="1" applyBorder="1" applyAlignment="1">
      <alignment horizontal="center" vertical="center" wrapText="1"/>
    </xf>
    <xf numFmtId="0" fontId="32" fillId="0" borderId="21" xfId="6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wrapText="1"/>
    </xf>
    <xf numFmtId="3" fontId="36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3" fontId="35" fillId="2" borderId="0" xfId="1" applyNumberFormat="1" applyFont="1" applyFill="1" applyBorder="1" applyAlignment="1" applyProtection="1">
      <alignment horizontal="center" vertical="center" wrapText="1"/>
      <protection hidden="1"/>
    </xf>
    <xf numFmtId="14" fontId="4" fillId="0" borderId="2" xfId="1" applyNumberFormat="1" applyFont="1" applyBorder="1" applyAlignment="1" applyProtection="1">
      <alignment horizontal="center" vertical="center" wrapText="1"/>
      <protection hidden="1"/>
    </xf>
    <xf numFmtId="0" fontId="30" fillId="0" borderId="2" xfId="0" applyFont="1" applyBorder="1" applyAlignment="1" applyProtection="1">
      <alignment horizontal="center" vertical="center" wrapText="1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34" fillId="0" borderId="3" xfId="1" applyNumberFormat="1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5" xfId="0" applyFont="1" applyBorder="1" applyAlignment="1" applyProtection="1">
      <alignment vertical="center" wrapText="1"/>
      <protection hidden="1"/>
    </xf>
    <xf numFmtId="0" fontId="5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4" fillId="2" borderId="0" xfId="1" applyFont="1" applyFill="1" applyBorder="1" applyAlignment="1" applyProtection="1">
      <alignment horizontal="center" vertical="center"/>
      <protection hidden="1"/>
    </xf>
    <xf numFmtId="0" fontId="27" fillId="4" borderId="0" xfId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2" borderId="0" xfId="1" applyFont="1" applyFill="1" applyBorder="1" applyAlignment="1" applyProtection="1">
      <alignment horizontal="center" vertical="center"/>
      <protection hidden="1"/>
    </xf>
    <xf numFmtId="0" fontId="0" fillId="6" borderId="0" xfId="0" applyFill="1"/>
    <xf numFmtId="0" fontId="25" fillId="2" borderId="0" xfId="1" applyFont="1" applyFill="1" applyBorder="1" applyAlignment="1" applyProtection="1">
      <alignment horizontal="center" vertical="center" wrapText="1"/>
      <protection hidden="1"/>
    </xf>
    <xf numFmtId="0" fontId="46" fillId="2" borderId="0" xfId="1" applyFont="1" applyFill="1" applyBorder="1" applyAlignment="1" applyProtection="1">
      <alignment horizontal="center" vertical="center"/>
      <protection hidden="1"/>
    </xf>
    <xf numFmtId="0" fontId="44" fillId="2" borderId="0" xfId="1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left" wrapText="1"/>
    </xf>
    <xf numFmtId="0" fontId="47" fillId="2" borderId="0" xfId="0" applyFont="1" applyFill="1" applyBorder="1" applyAlignment="1" applyProtection="1">
      <alignment horizontal="center" vertical="center" wrapText="1"/>
      <protection hidden="1"/>
    </xf>
    <xf numFmtId="0" fontId="38" fillId="2" borderId="0" xfId="0" applyFont="1" applyFill="1" applyBorder="1" applyAlignment="1" applyProtection="1">
      <alignment horizontal="center" vertical="center" wrapText="1"/>
      <protection hidden="1"/>
    </xf>
    <xf numFmtId="0" fontId="40" fillId="2" borderId="18" xfId="0" applyFont="1" applyFill="1" applyBorder="1" applyAlignment="1" applyProtection="1">
      <alignment horizontal="left" vertical="center" wrapText="1"/>
      <protection hidden="1"/>
    </xf>
  </cellXfs>
  <cellStyles count="7">
    <cellStyle name="Comma_PT Figure to Word" xfId="3"/>
    <cellStyle name="Hyperlink" xfId="2" builtinId="8"/>
    <cellStyle name="Normal" xfId="0" builtinId="0"/>
    <cellStyle name="Normal 2" xfId="1"/>
    <cellStyle name="Normal 3" xfId="5"/>
    <cellStyle name="Normal 4" xfId="6"/>
    <cellStyle name="Normal_spellnoformulaNew" xfId="4"/>
  </cellStyles>
  <dxfs count="2">
    <dxf>
      <fill>
        <patternFill>
          <bgColor indexed="22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BASIC DATA'!A1"/><Relationship Id="rId2" Type="http://schemas.openxmlformats.org/officeDocument/2006/relationships/hyperlink" Target="#'MASTER DATA'!A1"/><Relationship Id="rId1" Type="http://schemas.openxmlformats.org/officeDocument/2006/relationships/hyperlink" Target="#'E-FUND REGISTER'!A1"/><Relationship Id="rId6" Type="http://schemas.openxmlformats.org/officeDocument/2006/relationships/image" Target="../media/image1.jpeg"/><Relationship Id="rId5" Type="http://schemas.openxmlformats.org/officeDocument/2006/relationships/hyperlink" Target="#Abstract!A1"/><Relationship Id="rId4" Type="http://schemas.openxmlformats.org/officeDocument/2006/relationships/hyperlink" Target="#Schedul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ME 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BASIC DATA'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HOME 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Abstract!A1"/><Relationship Id="rId2" Type="http://schemas.openxmlformats.org/officeDocument/2006/relationships/hyperlink" Target="#'HOME '!A1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E-FUND REGISTE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609599</xdr:colOff>
      <xdr:row>22</xdr:row>
      <xdr:rowOff>161925</xdr:rowOff>
    </xdr:to>
    <xdr:sp macro="" textlink="">
      <xdr:nvSpPr>
        <xdr:cNvPr id="2" name="Frame 1"/>
        <xdr:cNvSpPr/>
      </xdr:nvSpPr>
      <xdr:spPr>
        <a:xfrm>
          <a:off x="0" y="0"/>
          <a:ext cx="6095999" cy="4352925"/>
        </a:xfrm>
        <a:prstGeom prst="frame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47625</xdr:colOff>
      <xdr:row>2</xdr:row>
      <xdr:rowOff>152401</xdr:rowOff>
    </xdr:from>
    <xdr:to>
      <xdr:col>8</xdr:col>
      <xdr:colOff>495300</xdr:colOff>
      <xdr:row>19</xdr:row>
      <xdr:rowOff>161925</xdr:rowOff>
    </xdr:to>
    <xdr:sp macro="" textlink="">
      <xdr:nvSpPr>
        <xdr:cNvPr id="3" name="Oval 2"/>
        <xdr:cNvSpPr/>
      </xdr:nvSpPr>
      <xdr:spPr>
        <a:xfrm>
          <a:off x="657225" y="533401"/>
          <a:ext cx="4714875" cy="3248024"/>
        </a:xfrm>
        <a:prstGeom prst="ellipse">
          <a:avLst/>
        </a:prstGeom>
        <a:solidFill>
          <a:srgbClr val="00B050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0</xdr:col>
      <xdr:colOff>523875</xdr:colOff>
      <xdr:row>2</xdr:row>
      <xdr:rowOff>76199</xdr:rowOff>
    </xdr:from>
    <xdr:to>
      <xdr:col>9</xdr:col>
      <xdr:colOff>66675</xdr:colOff>
      <xdr:row>20</xdr:row>
      <xdr:rowOff>85724</xdr:rowOff>
    </xdr:to>
    <xdr:sp macro="" textlink="">
      <xdr:nvSpPr>
        <xdr:cNvPr id="4" name="Frame 3"/>
        <xdr:cNvSpPr/>
      </xdr:nvSpPr>
      <xdr:spPr>
        <a:xfrm>
          <a:off x="523875" y="457199"/>
          <a:ext cx="5029200" cy="3438525"/>
        </a:xfrm>
        <a:prstGeom prst="frame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133349</xdr:colOff>
      <xdr:row>11</xdr:row>
      <xdr:rowOff>95250</xdr:rowOff>
    </xdr:from>
    <xdr:to>
      <xdr:col>4</xdr:col>
      <xdr:colOff>190500</xdr:colOff>
      <xdr:row>13</xdr:row>
      <xdr:rowOff>85725</xdr:rowOff>
    </xdr:to>
    <xdr:sp macro="" textlink="">
      <xdr:nvSpPr>
        <xdr:cNvPr id="5" name="Rounded Rectangle 4">
          <a:hlinkClick xmlns:r="http://schemas.openxmlformats.org/officeDocument/2006/relationships" r:id="rId1"/>
        </xdr:cNvPr>
        <xdr:cNvSpPr/>
      </xdr:nvSpPr>
      <xdr:spPr>
        <a:xfrm>
          <a:off x="1352549" y="2190750"/>
          <a:ext cx="1276351" cy="371475"/>
        </a:xfrm>
        <a:prstGeom prst="roundRect">
          <a:avLst/>
        </a:prstGeom>
        <a:solidFill>
          <a:srgbClr val="C0000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GB" sz="1200">
              <a:latin typeface="Sylfaen" pitchFamily="18" charset="0"/>
            </a:rPr>
            <a:t>E-Fund Register</a:t>
          </a:r>
        </a:p>
      </xdr:txBody>
    </xdr:sp>
    <xdr:clientData/>
  </xdr:twoCellAnchor>
  <xdr:twoCellAnchor>
    <xdr:from>
      <xdr:col>2</xdr:col>
      <xdr:colOff>180975</xdr:colOff>
      <xdr:row>6</xdr:row>
      <xdr:rowOff>152400</xdr:rowOff>
    </xdr:from>
    <xdr:to>
      <xdr:col>4</xdr:col>
      <xdr:colOff>76201</xdr:colOff>
      <xdr:row>8</xdr:row>
      <xdr:rowOff>142875</xdr:rowOff>
    </xdr:to>
    <xdr:sp macro="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1400175" y="1295400"/>
          <a:ext cx="1114426" cy="371475"/>
        </a:xfrm>
        <a:prstGeom prst="roundRect">
          <a:avLst/>
        </a:prstGeom>
        <a:solidFill>
          <a:srgbClr val="00B0F0"/>
        </a:solidFill>
        <a:ln>
          <a:solidFill>
            <a:srgbClr val="FFC000"/>
          </a:solidFill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GB" sz="1200" b="1">
              <a:solidFill>
                <a:sysClr val="windowText" lastClr="000000"/>
              </a:solidFill>
              <a:latin typeface="Sylfaen" pitchFamily="18" charset="0"/>
            </a:rPr>
            <a:t>Master Data</a:t>
          </a:r>
        </a:p>
      </xdr:txBody>
    </xdr:sp>
    <xdr:clientData/>
  </xdr:twoCellAnchor>
  <xdr:twoCellAnchor>
    <xdr:from>
      <xdr:col>5</xdr:col>
      <xdr:colOff>304800</xdr:colOff>
      <xdr:row>6</xdr:row>
      <xdr:rowOff>142875</xdr:rowOff>
    </xdr:from>
    <xdr:to>
      <xdr:col>7</xdr:col>
      <xdr:colOff>276225</xdr:colOff>
      <xdr:row>8</xdr:row>
      <xdr:rowOff>152400</xdr:rowOff>
    </xdr:to>
    <xdr:sp macro="" textlink="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3352800" y="1285875"/>
          <a:ext cx="1190625" cy="390525"/>
        </a:xfrm>
        <a:prstGeom prst="roundRect">
          <a:avLst/>
        </a:prstGeom>
        <a:solidFill>
          <a:srgbClr val="0070C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GB" sz="1200" b="1">
              <a:solidFill>
                <a:srgbClr val="FFFF00"/>
              </a:solidFill>
              <a:latin typeface="Sylfaen" pitchFamily="18" charset="0"/>
            </a:rPr>
            <a:t>Basic Data</a:t>
          </a:r>
        </a:p>
      </xdr:txBody>
    </xdr:sp>
    <xdr:clientData/>
  </xdr:twoCellAnchor>
  <xdr:twoCellAnchor>
    <xdr:from>
      <xdr:col>1</xdr:col>
      <xdr:colOff>323850</xdr:colOff>
      <xdr:row>2</xdr:row>
      <xdr:rowOff>76199</xdr:rowOff>
    </xdr:from>
    <xdr:to>
      <xdr:col>8</xdr:col>
      <xdr:colOff>323849</xdr:colOff>
      <xdr:row>4</xdr:row>
      <xdr:rowOff>104774</xdr:rowOff>
    </xdr:to>
    <xdr:sp macro="" textlink="">
      <xdr:nvSpPr>
        <xdr:cNvPr id="8" name="Rounded Rectangle 7"/>
        <xdr:cNvSpPr/>
      </xdr:nvSpPr>
      <xdr:spPr>
        <a:xfrm>
          <a:off x="933450" y="457199"/>
          <a:ext cx="4267199" cy="4095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GB" sz="1200" i="1">
              <a:solidFill>
                <a:sysClr val="windowText" lastClr="000000"/>
              </a:solidFill>
              <a:latin typeface="Sylfaen" pitchFamily="18" charset="0"/>
            </a:rPr>
            <a:t>Laiju.S,Accountant,Kuttoor</a:t>
          </a:r>
          <a:r>
            <a:rPr lang="en-GB" sz="1200" i="1" baseline="0">
              <a:solidFill>
                <a:sysClr val="windowText" lastClr="000000"/>
              </a:solidFill>
              <a:latin typeface="Sylfaen" pitchFamily="18" charset="0"/>
            </a:rPr>
            <a:t> Grama Panchayat</a:t>
          </a:r>
          <a:endParaRPr lang="en-GB" sz="1200" i="1">
            <a:solidFill>
              <a:sysClr val="windowText" lastClr="000000"/>
            </a:solidFill>
            <a:latin typeface="Sylfaen" pitchFamily="18" charset="0"/>
          </a:endParaRPr>
        </a:p>
      </xdr:txBody>
    </xdr:sp>
    <xdr:clientData/>
  </xdr:twoCellAnchor>
  <xdr:twoCellAnchor>
    <xdr:from>
      <xdr:col>5</xdr:col>
      <xdr:colOff>266700</xdr:colOff>
      <xdr:row>11</xdr:row>
      <xdr:rowOff>85725</xdr:rowOff>
    </xdr:from>
    <xdr:to>
      <xdr:col>7</xdr:col>
      <xdr:colOff>419099</xdr:colOff>
      <xdr:row>13</xdr:row>
      <xdr:rowOff>114300</xdr:rowOff>
    </xdr:to>
    <xdr:sp macro="" textlink="">
      <xdr:nvSpPr>
        <xdr:cNvPr id="9" name="Rounded Rectangle 8">
          <a:hlinkClick xmlns:r="http://schemas.openxmlformats.org/officeDocument/2006/relationships" r:id="rId4"/>
        </xdr:cNvPr>
        <xdr:cNvSpPr/>
      </xdr:nvSpPr>
      <xdr:spPr>
        <a:xfrm>
          <a:off x="3314700" y="2181225"/>
          <a:ext cx="1371599" cy="409575"/>
        </a:xfrm>
        <a:prstGeom prst="roundRect">
          <a:avLst/>
        </a:prstGeom>
        <a:solidFill>
          <a:srgbClr val="FFFF00"/>
        </a:solidFill>
        <a:ln>
          <a:solidFill>
            <a:schemeClr val="tx1"/>
          </a:solidFill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GB" sz="1200">
              <a:solidFill>
                <a:sysClr val="windowText" lastClr="000000"/>
              </a:solidFill>
              <a:latin typeface="Sylfaen" pitchFamily="18" charset="0"/>
            </a:rPr>
            <a:t>Schedule</a:t>
          </a:r>
        </a:p>
      </xdr:txBody>
    </xdr:sp>
    <xdr:clientData/>
  </xdr:twoCellAnchor>
  <xdr:twoCellAnchor>
    <xdr:from>
      <xdr:col>3</xdr:col>
      <xdr:colOff>542924</xdr:colOff>
      <xdr:row>15</xdr:row>
      <xdr:rowOff>38100</xdr:rowOff>
    </xdr:from>
    <xdr:to>
      <xdr:col>5</xdr:col>
      <xdr:colOff>523875</xdr:colOff>
      <xdr:row>17</xdr:row>
      <xdr:rowOff>47625</xdr:rowOff>
    </xdr:to>
    <xdr:sp macro="" textlink="">
      <xdr:nvSpPr>
        <xdr:cNvPr id="10" name="Rounded Rectangle 9">
          <a:hlinkClick xmlns:r="http://schemas.openxmlformats.org/officeDocument/2006/relationships" r:id="rId5"/>
        </xdr:cNvPr>
        <xdr:cNvSpPr/>
      </xdr:nvSpPr>
      <xdr:spPr>
        <a:xfrm>
          <a:off x="2371724" y="2895600"/>
          <a:ext cx="1200151" cy="390525"/>
        </a:xfrm>
        <a:prstGeom prst="roundRect">
          <a:avLst/>
        </a:prstGeom>
        <a:solidFill>
          <a:srgbClr val="0000FF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GB" sz="1200" b="1">
              <a:solidFill>
                <a:schemeClr val="bg1"/>
              </a:solidFill>
              <a:latin typeface="Sylfaen" pitchFamily="18" charset="0"/>
            </a:rPr>
            <a:t>Abstract</a:t>
          </a:r>
        </a:p>
      </xdr:txBody>
    </xdr:sp>
    <xdr:clientData/>
  </xdr:twoCellAnchor>
  <xdr:twoCellAnchor>
    <xdr:from>
      <xdr:col>4</xdr:col>
      <xdr:colOff>304800</xdr:colOff>
      <xdr:row>9</xdr:row>
      <xdr:rowOff>95250</xdr:rowOff>
    </xdr:from>
    <xdr:to>
      <xdr:col>5</xdr:col>
      <xdr:colOff>114300</xdr:colOff>
      <xdr:row>11</xdr:row>
      <xdr:rowOff>28575</xdr:rowOff>
    </xdr:to>
    <xdr:sp macro="" textlink="">
      <xdr:nvSpPr>
        <xdr:cNvPr id="11" name="5-Point Star 10"/>
        <xdr:cNvSpPr/>
      </xdr:nvSpPr>
      <xdr:spPr>
        <a:xfrm>
          <a:off x="2743200" y="1809750"/>
          <a:ext cx="419100" cy="314325"/>
        </a:xfrm>
        <a:prstGeom prst="star5">
          <a:avLst/>
        </a:prstGeom>
        <a:ln>
          <a:solidFill>
            <a:srgbClr val="FF0000"/>
          </a:solidFill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4</xdr:row>
      <xdr:rowOff>57150</xdr:rowOff>
    </xdr:to>
    <xdr:pic>
      <xdr:nvPicPr>
        <xdr:cNvPr id="12" name="Picture 11" descr="Laiju's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1304925" cy="81915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428626</xdr:colOff>
      <xdr:row>8</xdr:row>
      <xdr:rowOff>76202</xdr:rowOff>
    </xdr:to>
    <xdr:sp macro="" textlink="">
      <xdr:nvSpPr>
        <xdr:cNvPr id="2" name="Frame 1"/>
        <xdr:cNvSpPr/>
      </xdr:nvSpPr>
      <xdr:spPr>
        <a:xfrm>
          <a:off x="0" y="0"/>
          <a:ext cx="8943976" cy="3238502"/>
        </a:xfrm>
        <a:prstGeom prst="frame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676275</xdr:colOff>
      <xdr:row>1</xdr:row>
      <xdr:rowOff>219075</xdr:rowOff>
    </xdr:from>
    <xdr:to>
      <xdr:col>3</xdr:col>
      <xdr:colOff>266701</xdr:colOff>
      <xdr:row>5</xdr:row>
      <xdr:rowOff>38100</xdr:rowOff>
    </xdr:to>
    <xdr:sp macro="" textlink="">
      <xdr:nvSpPr>
        <xdr:cNvPr id="3" name="Frame 2"/>
        <xdr:cNvSpPr/>
      </xdr:nvSpPr>
      <xdr:spPr>
        <a:xfrm>
          <a:off x="676275" y="600075"/>
          <a:ext cx="7496176" cy="2000250"/>
        </a:xfrm>
        <a:prstGeom prst="frame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400050</xdr:colOff>
      <xdr:row>8</xdr:row>
      <xdr:rowOff>295275</xdr:rowOff>
    </xdr:from>
    <xdr:to>
      <xdr:col>2</xdr:col>
      <xdr:colOff>1714500</xdr:colOff>
      <xdr:row>8</xdr:row>
      <xdr:rowOff>819150</xdr:rowOff>
    </xdr:to>
    <xdr:sp macro="" textlink="">
      <xdr:nvSpPr>
        <xdr:cNvPr id="4" name="Oval 3">
          <a:hlinkClick xmlns:r="http://schemas.openxmlformats.org/officeDocument/2006/relationships" r:id="rId1"/>
        </xdr:cNvPr>
        <xdr:cNvSpPr/>
      </xdr:nvSpPr>
      <xdr:spPr>
        <a:xfrm>
          <a:off x="3609975" y="3457575"/>
          <a:ext cx="1314450" cy="523875"/>
        </a:xfrm>
        <a:prstGeom prst="ellipse">
          <a:avLst/>
        </a:prstGeom>
        <a:solidFill>
          <a:schemeClr val="bg2">
            <a:lumMod val="50000"/>
          </a:schemeClr>
        </a:solidFill>
        <a:ln>
          <a:solidFill>
            <a:sysClr val="windowText" lastClr="000000"/>
          </a:solidFill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GB" sz="1400" b="1">
              <a:solidFill>
                <a:sysClr val="windowText" lastClr="000000"/>
              </a:solidFill>
              <a:latin typeface="Sylfaen" pitchFamily="18" charset="0"/>
            </a:rPr>
            <a:t>HOME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2074030</xdr:colOff>
      <xdr:row>0</xdr:row>
      <xdr:rowOff>28575</xdr:rowOff>
    </xdr:from>
    <xdr:ext cx="857648" cy="571765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0355" y="28575"/>
          <a:ext cx="857648" cy="571765"/>
        </a:xfrm>
        <a:prstGeom prst="rect">
          <a:avLst/>
        </a:prstGeom>
      </xdr:spPr>
    </xdr:pic>
    <xdr:clientData/>
  </xdr:oneCellAnchor>
  <xdr:twoCellAnchor>
    <xdr:from>
      <xdr:col>1</xdr:col>
      <xdr:colOff>4991100</xdr:colOff>
      <xdr:row>0</xdr:row>
      <xdr:rowOff>219076</xdr:rowOff>
    </xdr:from>
    <xdr:to>
      <xdr:col>2</xdr:col>
      <xdr:colOff>1019175</xdr:colOff>
      <xdr:row>0</xdr:row>
      <xdr:rowOff>600076</xdr:rowOff>
    </xdr:to>
    <xdr:sp macro="" textlink="">
      <xdr:nvSpPr>
        <xdr:cNvPr id="3" name="Oval 2">
          <a:hlinkClick xmlns:r="http://schemas.openxmlformats.org/officeDocument/2006/relationships" r:id="rId2"/>
        </xdr:cNvPr>
        <xdr:cNvSpPr/>
      </xdr:nvSpPr>
      <xdr:spPr>
        <a:xfrm>
          <a:off x="5924550" y="219076"/>
          <a:ext cx="1114425" cy="381000"/>
        </a:xfrm>
        <a:prstGeom prst="ellipse">
          <a:avLst/>
        </a:prstGeom>
        <a:solidFill>
          <a:srgbClr val="C0000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GB" sz="1100" b="1">
              <a:solidFill>
                <a:srgbClr val="FFFF00"/>
              </a:solidFill>
              <a:latin typeface="Sylfaen" pitchFamily="18" charset="0"/>
            </a:rPr>
            <a:t>Basic</a:t>
          </a:r>
          <a:r>
            <a:rPr lang="en-GB" sz="1100" b="1" baseline="0">
              <a:solidFill>
                <a:srgbClr val="FFFF00"/>
              </a:solidFill>
              <a:latin typeface="Sylfaen" pitchFamily="18" charset="0"/>
            </a:rPr>
            <a:t> Data</a:t>
          </a:r>
          <a:endParaRPr lang="en-GB" sz="1100" b="1">
            <a:solidFill>
              <a:srgbClr val="FFFF00"/>
            </a:solidFill>
            <a:latin typeface="Sylfaen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19049</xdr:colOff>
      <xdr:row>102</xdr:row>
      <xdr:rowOff>619125</xdr:rowOff>
    </xdr:to>
    <xdr:sp macro="" textlink="">
      <xdr:nvSpPr>
        <xdr:cNvPr id="3" name="Frame 2"/>
        <xdr:cNvSpPr/>
      </xdr:nvSpPr>
      <xdr:spPr>
        <a:xfrm>
          <a:off x="0" y="19050"/>
          <a:ext cx="485774" cy="64208025"/>
        </a:xfrm>
        <a:prstGeom prst="frame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38099</xdr:colOff>
      <xdr:row>0</xdr:row>
      <xdr:rowOff>0</xdr:rowOff>
    </xdr:from>
    <xdr:to>
      <xdr:col>197</xdr:col>
      <xdr:colOff>9524</xdr:colOff>
      <xdr:row>1</xdr:row>
      <xdr:rowOff>9525</xdr:rowOff>
    </xdr:to>
    <xdr:sp macro="" textlink="">
      <xdr:nvSpPr>
        <xdr:cNvPr id="4" name="Frame 3"/>
        <xdr:cNvSpPr/>
      </xdr:nvSpPr>
      <xdr:spPr>
        <a:xfrm>
          <a:off x="38099" y="0"/>
          <a:ext cx="222265875" cy="390525"/>
        </a:xfrm>
        <a:prstGeom prst="frame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257175</xdr:colOff>
      <xdr:row>0</xdr:row>
      <xdr:rowOff>9526</xdr:rowOff>
    </xdr:from>
    <xdr:to>
      <xdr:col>2</xdr:col>
      <xdr:colOff>1400175</xdr:colOff>
      <xdr:row>0</xdr:row>
      <xdr:rowOff>371476</xdr:rowOff>
    </xdr:to>
    <xdr:sp macro="" textlink="">
      <xdr:nvSpPr>
        <xdr:cNvPr id="5" name="Oval 4">
          <a:hlinkClick xmlns:r="http://schemas.openxmlformats.org/officeDocument/2006/relationships" r:id="rId1"/>
        </xdr:cNvPr>
        <xdr:cNvSpPr/>
      </xdr:nvSpPr>
      <xdr:spPr>
        <a:xfrm>
          <a:off x="1333500" y="9526"/>
          <a:ext cx="1143000" cy="361950"/>
        </a:xfrm>
        <a:prstGeom prst="ellipse">
          <a:avLst/>
        </a:prstGeom>
        <a:solidFill>
          <a:srgbClr val="00B0F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GB" sz="1200" b="1">
              <a:latin typeface="Sylfaen" pitchFamily="18" charset="0"/>
            </a:rPr>
            <a:t>HOME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381000</xdr:colOff>
      <xdr:row>2</xdr:row>
      <xdr:rowOff>38100</xdr:rowOff>
    </xdr:from>
    <xdr:to>
      <xdr:col>10</xdr:col>
      <xdr:colOff>476250</xdr:colOff>
      <xdr:row>4</xdr:row>
      <xdr:rowOff>276225</xdr:rowOff>
    </xdr:to>
    <xdr:pic>
      <xdr:nvPicPr>
        <xdr:cNvPr id="2" name="Picture 1" descr="03082011093-001 (640x42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44050" y="666750"/>
          <a:ext cx="1343025" cy="733425"/>
        </a:xfrm>
        <a:prstGeom prst="ellipse">
          <a:avLst/>
        </a:prstGeom>
        <a:ln w="63500" cap="rnd"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</xdr:pic>
    <xdr:clientData/>
  </xdr:twoCellAnchor>
  <xdr:twoCellAnchor>
    <xdr:from>
      <xdr:col>8</xdr:col>
      <xdr:colOff>485775</xdr:colOff>
      <xdr:row>4</xdr:row>
      <xdr:rowOff>209550</xdr:rowOff>
    </xdr:from>
    <xdr:to>
      <xdr:col>11</xdr:col>
      <xdr:colOff>47625</xdr:colOff>
      <xdr:row>7</xdr:row>
      <xdr:rowOff>142874</xdr:rowOff>
    </xdr:to>
    <xdr:sp macro="" textlink="">
      <xdr:nvSpPr>
        <xdr:cNvPr id="3" name="Frame 2"/>
        <xdr:cNvSpPr/>
      </xdr:nvSpPr>
      <xdr:spPr>
        <a:xfrm>
          <a:off x="9277350" y="1495425"/>
          <a:ext cx="1390650" cy="857249"/>
        </a:xfrm>
        <a:prstGeom prst="frame">
          <a:avLst/>
        </a:prstGeom>
        <a:solidFill>
          <a:srgbClr val="FFFF0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409575</xdr:colOff>
      <xdr:row>0</xdr:row>
      <xdr:rowOff>66675</xdr:rowOff>
    </xdr:from>
    <xdr:to>
      <xdr:col>10</xdr:col>
      <xdr:colOff>371475</xdr:colOff>
      <xdr:row>1</xdr:row>
      <xdr:rowOff>76200</xdr:rowOff>
    </xdr:to>
    <xdr:sp macro="" textlink="">
      <xdr:nvSpPr>
        <xdr:cNvPr id="4" name="Oval 3">
          <a:hlinkClick xmlns:r="http://schemas.openxmlformats.org/officeDocument/2006/relationships" r:id="rId2"/>
        </xdr:cNvPr>
        <xdr:cNvSpPr/>
      </xdr:nvSpPr>
      <xdr:spPr>
        <a:xfrm>
          <a:off x="9572625" y="66675"/>
          <a:ext cx="1209675" cy="361950"/>
        </a:xfrm>
        <a:prstGeom prst="ellipse">
          <a:avLst/>
        </a:prstGeom>
        <a:solidFill>
          <a:srgbClr val="C00000"/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GB" sz="1100" b="1">
              <a:solidFill>
                <a:srgbClr val="FFFF00"/>
              </a:solidFill>
              <a:latin typeface="Sylfaen" pitchFamily="18" charset="0"/>
            </a:rPr>
            <a:t>HOME</a:t>
          </a:r>
        </a:p>
      </xdr:txBody>
    </xdr:sp>
    <xdr:clientData/>
  </xdr:twoCellAnchor>
  <xdr:twoCellAnchor>
    <xdr:from>
      <xdr:col>9</xdr:col>
      <xdr:colOff>438150</xdr:colOff>
      <xdr:row>7</xdr:row>
      <xdr:rowOff>371475</xdr:rowOff>
    </xdr:from>
    <xdr:to>
      <xdr:col>10</xdr:col>
      <xdr:colOff>400050</xdr:colOff>
      <xdr:row>8</xdr:row>
      <xdr:rowOff>285750</xdr:rowOff>
    </xdr:to>
    <xdr:sp macro="" textlink="">
      <xdr:nvSpPr>
        <xdr:cNvPr id="5" name="Oval 4">
          <a:hlinkClick xmlns:r="http://schemas.openxmlformats.org/officeDocument/2006/relationships" r:id="rId3"/>
        </xdr:cNvPr>
        <xdr:cNvSpPr/>
      </xdr:nvSpPr>
      <xdr:spPr>
        <a:xfrm>
          <a:off x="9601200" y="2600325"/>
          <a:ext cx="1209675" cy="361950"/>
        </a:xfrm>
        <a:prstGeom prst="ellipse">
          <a:avLst/>
        </a:prstGeom>
        <a:solidFill>
          <a:srgbClr val="C00000"/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GB" sz="1100" b="1">
              <a:solidFill>
                <a:srgbClr val="FFFF00"/>
              </a:solidFill>
              <a:latin typeface="Sylfaen" pitchFamily="18" charset="0"/>
            </a:rPr>
            <a:t>Abstract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66676</xdr:colOff>
      <xdr:row>0</xdr:row>
      <xdr:rowOff>161925</xdr:rowOff>
    </xdr:from>
    <xdr:to>
      <xdr:col>4</xdr:col>
      <xdr:colOff>1000126</xdr:colOff>
      <xdr:row>1</xdr:row>
      <xdr:rowOff>104775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6877051" y="161925"/>
          <a:ext cx="933450" cy="38100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GB" sz="1100" b="1">
              <a:solidFill>
                <a:srgbClr val="FFFF00"/>
              </a:solidFill>
              <a:latin typeface="Sylfaen" pitchFamily="18" charset="0"/>
            </a:rPr>
            <a:t>Register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anSpellNoFormu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INAL%20SOFTWARE%2008.01.2018/FINAL%20SOFTWARE/CONTIGENT%20BILL%20MAKER%20$%20REGISTER/Contingent%20Bill%20Maker%20Vol%20Modified%20(Autosav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llNo"/>
      <sheetName val="Purchase Order"/>
    </sheetNames>
    <sheetDataSet>
      <sheetData sheetId="0" refreshError="1"/>
      <sheetData sheetId="1" refreshError="1">
        <row r="35">
          <cell r="H35">
            <v>499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Basic Data"/>
      <sheetName val="Contingent Bill"/>
      <sheetName val="Laiju.s"/>
      <sheetName val="Bill Register"/>
      <sheetName val="Cheque Issue Register"/>
      <sheetName val="HOME."/>
      <sheetName val="BASIC DATA."/>
      <sheetName val="CONTIGENT REGISTER"/>
    </sheetNames>
    <sheetDataSet>
      <sheetData sheetId="0"/>
      <sheetData sheetId="1"/>
      <sheetData sheetId="2">
        <row r="19">
          <cell r="I19">
            <v>9950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"/>
  <sheetViews>
    <sheetView workbookViewId="0">
      <pane xSplit="12" ySplit="22" topLeftCell="M24" activePane="bottomRight" state="frozen"/>
      <selection pane="topRight" activeCell="M1" sqref="M1"/>
      <selection pane="bottomLeft" activeCell="A23" sqref="A23"/>
      <selection pane="bottomRight" activeCell="R13" sqref="R13"/>
    </sheetView>
  </sheetViews>
  <sheetFormatPr defaultRowHeight="12.75"/>
  <cols>
    <col min="1" max="1" width="22.85546875" style="6" customWidth="1"/>
    <col min="2" max="2" width="9.28515625" style="6" customWidth="1"/>
    <col min="3" max="3" width="7.42578125" style="6" customWidth="1"/>
    <col min="4" max="4" width="9.140625" style="6"/>
    <col min="5" max="5" width="2.7109375" style="6" customWidth="1"/>
    <col min="6" max="7" width="9.140625" style="6"/>
    <col min="8" max="8" width="12.140625" style="6" customWidth="1"/>
    <col min="9" max="11" width="9.140625" style="6"/>
    <col min="12" max="12" width="12.28515625" style="6" customWidth="1"/>
    <col min="13" max="13" width="3.5703125" style="6" customWidth="1"/>
    <col min="14" max="14" width="4.140625" style="6" customWidth="1"/>
    <col min="15" max="15" width="9.140625" style="6"/>
    <col min="16" max="16" width="13.140625" style="6" customWidth="1"/>
    <col min="17" max="16384" width="9.140625" style="6"/>
  </cols>
  <sheetData>
    <row r="1" spans="1:16" ht="21.75" thickBot="1">
      <c r="A1" s="130" t="s">
        <v>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</row>
    <row r="2" spans="1:16" s="11" customFormat="1" ht="15.75" thickBot="1">
      <c r="A2" s="7">
        <f>'[2]Contingent Bill'!I19</f>
        <v>9950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>
        <v>1</v>
      </c>
      <c r="P2" s="10" t="s">
        <v>3</v>
      </c>
    </row>
    <row r="3" spans="1:16" s="11" customFormat="1" ht="15.75" thickBot="1">
      <c r="A3" s="12" t="s">
        <v>4</v>
      </c>
      <c r="B3" s="13"/>
      <c r="C3" s="14">
        <f>VALUE(RIGHT(INT(Number/1000000000),2))</f>
        <v>0</v>
      </c>
      <c r="D3" s="15" t="s">
        <v>5</v>
      </c>
      <c r="E3" s="16"/>
      <c r="F3" s="17">
        <f t="shared" ref="F3:F9" si="0">IF(C3=0,0,C3)</f>
        <v>0</v>
      </c>
      <c r="G3" s="17"/>
      <c r="H3" s="17" t="str">
        <f t="shared" ref="H3:H9" si="1">IF(F3=0,"",IF(OR(C3&lt;=20,VALUE(RIGHT(C3,1))=0),VLOOKUP(C3,MainTable,2),VLOOKUP(C3,MainTable,2)&amp;DashOrSpace&amp;VLOOKUP(VALUE(RIGHT(C3,1)),MainTable,2)))</f>
        <v/>
      </c>
      <c r="I3" s="17" t="s">
        <v>6</v>
      </c>
      <c r="J3" s="17" t="str">
        <f>IF(H3="","",D3)</f>
        <v/>
      </c>
      <c r="K3" s="17" t="s">
        <v>6</v>
      </c>
      <c r="L3" s="17" t="str">
        <f t="shared" ref="L3:L9" si="2">H3&amp;I3&amp;J3&amp;K3</f>
        <v xml:space="preserve">  </v>
      </c>
      <c r="M3" s="18"/>
      <c r="N3" s="8"/>
      <c r="O3" s="9">
        <v>2</v>
      </c>
      <c r="P3" s="10" t="s">
        <v>7</v>
      </c>
    </row>
    <row r="4" spans="1:16" s="11" customFormat="1" ht="15.75" thickBot="1">
      <c r="A4" s="19" t="s">
        <v>8</v>
      </c>
      <c r="B4" s="13"/>
      <c r="C4" s="14">
        <f>VALUE(RIGHT(INT(Number/10000000),2))</f>
        <v>0</v>
      </c>
      <c r="D4" s="15" t="s">
        <v>9</v>
      </c>
      <c r="E4" s="16"/>
      <c r="F4" s="17">
        <f t="shared" si="0"/>
        <v>0</v>
      </c>
      <c r="G4" s="17"/>
      <c r="H4" s="17" t="str">
        <f t="shared" si="1"/>
        <v/>
      </c>
      <c r="I4" s="17" t="s">
        <v>6</v>
      </c>
      <c r="J4" s="17" t="str">
        <f>IF(AND(H3="",H4=""),"",D4)</f>
        <v/>
      </c>
      <c r="K4" s="17" t="s">
        <v>6</v>
      </c>
      <c r="L4" s="17" t="str">
        <f t="shared" si="2"/>
        <v xml:space="preserve">  </v>
      </c>
      <c r="M4" s="18"/>
      <c r="N4" s="8"/>
      <c r="O4" s="9">
        <v>3</v>
      </c>
      <c r="P4" s="10" t="s">
        <v>10</v>
      </c>
    </row>
    <row r="5" spans="1:16" s="11" customFormat="1" ht="15.75" thickBot="1">
      <c r="A5" s="20" t="s">
        <v>11</v>
      </c>
      <c r="B5" s="13"/>
      <c r="C5" s="14">
        <f>VALUE(RIGHT(INT(Number/100000),2))</f>
        <v>0</v>
      </c>
      <c r="D5" s="15" t="s">
        <v>12</v>
      </c>
      <c r="E5" s="16"/>
      <c r="F5" s="17">
        <f t="shared" si="0"/>
        <v>0</v>
      </c>
      <c r="G5" s="17"/>
      <c r="H5" s="17" t="str">
        <f t="shared" si="1"/>
        <v/>
      </c>
      <c r="I5" s="17" t="s">
        <v>6</v>
      </c>
      <c r="J5" s="17" t="str">
        <f>IF(H5="","",D5)</f>
        <v/>
      </c>
      <c r="K5" s="17" t="s">
        <v>6</v>
      </c>
      <c r="L5" s="17" t="str">
        <f t="shared" si="2"/>
        <v xml:space="preserve">  </v>
      </c>
      <c r="M5" s="18"/>
      <c r="N5" s="8"/>
      <c r="O5" s="9">
        <v>4</v>
      </c>
      <c r="P5" s="10" t="s">
        <v>13</v>
      </c>
    </row>
    <row r="6" spans="1:16" s="11" customFormat="1" ht="15.75" thickBot="1">
      <c r="A6" s="20" t="s">
        <v>14</v>
      </c>
      <c r="B6" s="13"/>
      <c r="C6" s="14">
        <f>VALUE(RIGHT(INT(Number/1000),2))</f>
        <v>9</v>
      </c>
      <c r="D6" s="15" t="s">
        <v>15</v>
      </c>
      <c r="E6" s="16"/>
      <c r="F6" s="17">
        <f t="shared" si="0"/>
        <v>9</v>
      </c>
      <c r="G6" s="17"/>
      <c r="H6" s="17" t="str">
        <f t="shared" si="1"/>
        <v>Nine</v>
      </c>
      <c r="I6" s="17" t="s">
        <v>6</v>
      </c>
      <c r="J6" s="17" t="str">
        <f>IF(H6="","",D6)</f>
        <v>Thousand</v>
      </c>
      <c r="K6" s="17" t="s">
        <v>6</v>
      </c>
      <c r="L6" s="17" t="str">
        <f t="shared" si="2"/>
        <v xml:space="preserve">Nine Thousand </v>
      </c>
      <c r="M6" s="18"/>
      <c r="N6" s="8"/>
      <c r="O6" s="9">
        <v>5</v>
      </c>
      <c r="P6" s="10" t="s">
        <v>16</v>
      </c>
    </row>
    <row r="7" spans="1:16" s="11" customFormat="1" ht="15.75" thickBot="1">
      <c r="A7" s="19" t="s">
        <v>17</v>
      </c>
      <c r="B7" s="13"/>
      <c r="C7" s="21">
        <f>VALUE(RIGHT(INT(Number/100),1))</f>
        <v>9</v>
      </c>
      <c r="D7" s="15" t="s">
        <v>18</v>
      </c>
      <c r="E7" s="16"/>
      <c r="F7" s="17">
        <f t="shared" si="0"/>
        <v>9</v>
      </c>
      <c r="G7" s="17"/>
      <c r="H7" s="17" t="str">
        <f t="shared" si="1"/>
        <v>Nine</v>
      </c>
      <c r="I7" s="17" t="s">
        <v>6</v>
      </c>
      <c r="J7" s="17" t="str">
        <f>IF(H7="","",D7)</f>
        <v>Hundred</v>
      </c>
      <c r="K7" s="17" t="s">
        <v>6</v>
      </c>
      <c r="L7" s="17" t="str">
        <f t="shared" si="2"/>
        <v xml:space="preserve">Nine Hundred </v>
      </c>
      <c r="M7" s="18"/>
      <c r="N7" s="8"/>
      <c r="O7" s="9">
        <v>6</v>
      </c>
      <c r="P7" s="10" t="s">
        <v>19</v>
      </c>
    </row>
    <row r="8" spans="1:16" s="11" customFormat="1" ht="15.75" thickBot="1">
      <c r="A8" s="19" t="s">
        <v>20</v>
      </c>
      <c r="B8" s="13"/>
      <c r="C8" s="14">
        <f>INT(Number)-INT(Number/100)*100</f>
        <v>50</v>
      </c>
      <c r="D8" s="15" t="s">
        <v>21</v>
      </c>
      <c r="E8" s="16"/>
      <c r="F8" s="17">
        <f t="shared" si="0"/>
        <v>50</v>
      </c>
      <c r="G8" s="17"/>
      <c r="H8" s="17" t="str">
        <f t="shared" si="1"/>
        <v>Fifty</v>
      </c>
      <c r="I8" s="17" t="s">
        <v>6</v>
      </c>
      <c r="J8" s="17"/>
      <c r="K8" s="17"/>
      <c r="L8" s="17" t="str">
        <f t="shared" si="2"/>
        <v xml:space="preserve">Fifty </v>
      </c>
      <c r="M8" s="18"/>
      <c r="N8" s="8"/>
      <c r="O8" s="9">
        <v>7</v>
      </c>
      <c r="P8" s="10" t="s">
        <v>22</v>
      </c>
    </row>
    <row r="9" spans="1:16" s="11" customFormat="1" ht="15.75" thickBot="1">
      <c r="A9" s="22" t="s">
        <v>23</v>
      </c>
      <c r="B9" s="13"/>
      <c r="C9" s="23">
        <f>ROUND((Number-INT(Number))*100,0)</f>
        <v>0</v>
      </c>
      <c r="D9" s="15" t="str">
        <f>IF(C9=1,CurName3,CurName4)</f>
        <v>Paise</v>
      </c>
      <c r="E9" s="16"/>
      <c r="F9" s="17">
        <f t="shared" si="0"/>
        <v>0</v>
      </c>
      <c r="G9" s="17"/>
      <c r="H9" s="17" t="str">
        <f t="shared" si="1"/>
        <v/>
      </c>
      <c r="I9" s="17" t="s">
        <v>6</v>
      </c>
      <c r="J9" s="17"/>
      <c r="K9" s="17" t="s">
        <v>6</v>
      </c>
      <c r="L9" s="17" t="str">
        <f t="shared" si="2"/>
        <v xml:space="preserve">  </v>
      </c>
      <c r="M9" s="18"/>
      <c r="N9" s="8"/>
      <c r="O9" s="9">
        <v>8</v>
      </c>
      <c r="P9" s="10" t="s">
        <v>24</v>
      </c>
    </row>
    <row r="10" spans="1:16" s="11" customFormat="1" ht="15.75" thickBot="1">
      <c r="A10" s="24" t="s">
        <v>21</v>
      </c>
      <c r="B10" s="25"/>
      <c r="C10" s="16"/>
      <c r="D10" s="16"/>
      <c r="E10" s="16"/>
      <c r="F10" s="16"/>
      <c r="G10" s="16"/>
      <c r="H10" s="16"/>
      <c r="I10" s="16"/>
      <c r="J10" s="16"/>
      <c r="K10" s="16"/>
      <c r="L10" s="8"/>
      <c r="M10" s="18"/>
      <c r="N10" s="8"/>
      <c r="O10" s="9">
        <v>9</v>
      </c>
      <c r="P10" s="10" t="s">
        <v>25</v>
      </c>
    </row>
    <row r="11" spans="1:16" s="11" customFormat="1" ht="15.75" thickBot="1">
      <c r="A11" s="26" t="s">
        <v>23</v>
      </c>
      <c r="B11" s="2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>
        <v>10</v>
      </c>
      <c r="P11" s="10" t="s">
        <v>26</v>
      </c>
    </row>
    <row r="12" spans="1:16" s="11" customFormat="1" ht="15.75" thickBot="1">
      <c r="A12" s="8" t="s">
        <v>27</v>
      </c>
      <c r="B12" s="27"/>
      <c r="C12" s="28" t="str">
        <f>IF(Number="","",IF(Number&lt;1,"",IF(Number&lt;2,CurName1,CurName2))) &amp; " "</f>
        <v xml:space="preserve">Rupees </v>
      </c>
      <c r="D12" s="29"/>
      <c r="E12" s="29" t="str">
        <f>IF(OR($C$9=0,C12=" "),""," " &amp; $A$5 &amp; " ")</f>
        <v/>
      </c>
      <c r="F12" s="29"/>
      <c r="G12" s="29"/>
      <c r="H12" s="29" t="str">
        <f>IF(H9="","",D9 &amp; " ")</f>
        <v/>
      </c>
      <c r="I12" s="29"/>
      <c r="J12" s="30" t="str">
        <f>IF(OR(Number="",Number=0),""," " &amp; A8)</f>
        <v xml:space="preserve"> Only</v>
      </c>
      <c r="K12" s="8"/>
      <c r="L12" s="8"/>
      <c r="M12" s="8"/>
      <c r="N12" s="8"/>
      <c r="O12" s="9">
        <v>11</v>
      </c>
      <c r="P12" s="10" t="s">
        <v>28</v>
      </c>
    </row>
    <row r="13" spans="1:16" s="11" customFormat="1" ht="15.75" thickBot="1">
      <c r="A13" s="8"/>
      <c r="B13" s="2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>
        <v>12</v>
      </c>
      <c r="P13" s="10" t="s">
        <v>29</v>
      </c>
    </row>
    <row r="14" spans="1:16" s="11" customFormat="1" ht="15.75" thickBot="1">
      <c r="A14" s="31" t="s">
        <v>30</v>
      </c>
      <c r="B14" s="133" t="str">
        <f>CONCATENATE(L3&amp;L4&amp;L5&amp;L6&amp;L7&amp;L8)</f>
        <v xml:space="preserve">      Nine Thousand Nine Hundred Fifty 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8"/>
      <c r="N14" s="8"/>
      <c r="O14" s="9">
        <v>13</v>
      </c>
      <c r="P14" s="10" t="s">
        <v>31</v>
      </c>
    </row>
    <row r="15" spans="1:16" s="11" customFormat="1" ht="15.75" thickBot="1">
      <c r="A15" s="31" t="s">
        <v>32</v>
      </c>
      <c r="B15" s="134" t="str">
        <f>L9</f>
        <v xml:space="preserve">  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8"/>
      <c r="N15" s="8"/>
      <c r="O15" s="9">
        <v>14</v>
      </c>
      <c r="P15" s="10" t="s">
        <v>33</v>
      </c>
    </row>
    <row r="16" spans="1:16" s="11" customFormat="1" ht="15.75" thickBot="1">
      <c r="A16" s="8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8"/>
      <c r="N16" s="8"/>
      <c r="O16" s="9">
        <v>15</v>
      </c>
      <c r="P16" s="10" t="s">
        <v>34</v>
      </c>
    </row>
    <row r="17" spans="1:16" s="11" customFormat="1" ht="16.5" thickTop="1" thickBot="1">
      <c r="A17" s="127" t="s">
        <v>35</v>
      </c>
      <c r="B17" s="128" t="str">
        <f>TRIM(NoInWords&amp;CurrencyName&amp;And&amp;FracinWords&amp;FracName&amp;Only)</f>
        <v>Nine Thousand Nine Hundred Fifty Rupees Only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8"/>
      <c r="N17" s="8"/>
      <c r="O17" s="9">
        <v>16</v>
      </c>
      <c r="P17" s="10" t="s">
        <v>36</v>
      </c>
    </row>
    <row r="18" spans="1:16" s="11" customFormat="1" ht="16.5" thickTop="1" thickBot="1">
      <c r="A18" s="127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8"/>
      <c r="N18" s="8"/>
      <c r="O18" s="9">
        <v>17</v>
      </c>
      <c r="P18" s="10" t="s">
        <v>37</v>
      </c>
    </row>
    <row r="19" spans="1:16" s="11" customFormat="1" ht="16.5" thickTop="1" thickBot="1">
      <c r="A19" s="127" t="s">
        <v>38</v>
      </c>
      <c r="B19" s="128" t="str">
        <f>TRIM(NoInWords&amp;CurrencyName&amp;And&amp;FracName&amp;FracinWords&amp;Only)</f>
        <v>Nine Thousand Nine Hundred Fifty Rupees Only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8"/>
      <c r="N19" s="8"/>
      <c r="O19" s="9">
        <v>18</v>
      </c>
      <c r="P19" s="10" t="s">
        <v>39</v>
      </c>
    </row>
    <row r="20" spans="1:16" s="11" customFormat="1" ht="13.9" customHeight="1" thickTop="1" thickBot="1">
      <c r="A20" s="127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8"/>
      <c r="N20" s="8"/>
      <c r="O20" s="9">
        <v>19</v>
      </c>
      <c r="P20" s="10" t="s">
        <v>40</v>
      </c>
    </row>
    <row r="21" spans="1:16" s="11" customFormat="1" ht="16.5" thickTop="1" thickBot="1">
      <c r="A21" s="127" t="s">
        <v>41</v>
      </c>
      <c r="B21" s="128" t="str">
        <f>TRIM(CurrencyName&amp;NoInWords&amp;And&amp;FracName&amp;FracinWords&amp;Only)</f>
        <v>Rupees Nine Thousand Nine Hundred Fifty Only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8"/>
      <c r="N21" s="8"/>
      <c r="O21" s="9">
        <v>20</v>
      </c>
      <c r="P21" s="10" t="s">
        <v>42</v>
      </c>
    </row>
    <row r="22" spans="1:16" s="11" customFormat="1" ht="16.5" thickTop="1" thickBot="1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8"/>
      <c r="N22" s="8"/>
      <c r="O22" s="9">
        <v>30</v>
      </c>
      <c r="P22" s="10" t="s">
        <v>43</v>
      </c>
    </row>
    <row r="23" spans="1:16" s="11" customFormat="1" ht="16.5" thickTop="1" thickBot="1">
      <c r="A23" s="127" t="s">
        <v>44</v>
      </c>
      <c r="B23" s="136" t="str">
        <f>TRIM(CurrencyName&amp;NoInWords&amp;And&amp;FracinWords&amp;FracName&amp;Only)</f>
        <v>Rupees Nine Thousand Nine Hundred Fifty Only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8"/>
      <c r="M23" s="8"/>
      <c r="N23" s="8"/>
      <c r="O23" s="9">
        <v>40</v>
      </c>
      <c r="P23" s="10" t="s">
        <v>45</v>
      </c>
    </row>
    <row r="24" spans="1:16" s="11" customFormat="1" ht="13.35" customHeight="1" thickTop="1" thickBot="1">
      <c r="A24" s="127"/>
      <c r="B24" s="139"/>
      <c r="C24" s="140"/>
      <c r="D24" s="140"/>
      <c r="E24" s="140"/>
      <c r="F24" s="140"/>
      <c r="G24" s="140"/>
      <c r="H24" s="140"/>
      <c r="I24" s="140"/>
      <c r="J24" s="140"/>
      <c r="K24" s="140"/>
      <c r="L24" s="141"/>
      <c r="M24" s="8"/>
      <c r="N24" s="8"/>
      <c r="O24" s="9">
        <v>50</v>
      </c>
      <c r="P24" s="10" t="s">
        <v>46</v>
      </c>
    </row>
    <row r="25" spans="1:16" s="11" customFormat="1" ht="16.5" thickTop="1" thickBot="1">
      <c r="A25" s="127" t="s">
        <v>47</v>
      </c>
      <c r="B25" s="128" t="str">
        <f>TRIM(NoInWords&amp;And&amp;IF(C9&gt;0," Fraction ","")&amp;FracinWords)</f>
        <v>Nine Thousand Nine Hundred Fifty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8"/>
      <c r="N25" s="8"/>
      <c r="O25" s="9">
        <v>60</v>
      </c>
      <c r="P25" s="10" t="s">
        <v>48</v>
      </c>
    </row>
    <row r="26" spans="1:16" s="11" customFormat="1" ht="16.5" thickTop="1" thickBot="1">
      <c r="A26" s="127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8"/>
      <c r="N26" s="8"/>
      <c r="O26" s="9">
        <v>70</v>
      </c>
      <c r="P26" s="10" t="s">
        <v>49</v>
      </c>
    </row>
    <row r="27" spans="1:16" s="11" customFormat="1" ht="16.5" thickTop="1" thickBo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>
        <v>80</v>
      </c>
      <c r="P27" s="10" t="s">
        <v>50</v>
      </c>
    </row>
    <row r="28" spans="1:16" s="11" customFormat="1" ht="15.75" thickBo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8"/>
      <c r="N28" s="8"/>
      <c r="O28" s="9">
        <v>90</v>
      </c>
      <c r="P28" s="10" t="s">
        <v>51</v>
      </c>
    </row>
    <row r="29" spans="1:16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</sheetData>
  <sheetProtection password="E064" sheet="1" objects="1" scenarios="1" selectLockedCells="1" selectUnlockedCells="1"/>
  <protectedRanges>
    <protectedRange sqref="A2" name="Range4"/>
    <protectedRange password="A72B" sqref="B25:L26" name="NoCurrency"/>
    <protectedRange password="D90F" sqref="C10 D3:D9" name="Suffix"/>
    <protectedRange password="CB75" sqref="O2:P28" name="RsinWds"/>
  </protectedRanges>
  <customSheetViews>
    <customSheetView guid="{8E6981CB-B0B0-49A8-8396-1B2F8F664234}" state="hidden">
      <pane xSplit="12" ySplit="22" topLeftCell="M24" activePane="bottomRight" state="frozen"/>
      <selection pane="bottomRight" activeCell="R13" sqref="R13"/>
      <pageMargins left="0.57999999999999996" right="0.5" top="1" bottom="1" header="0.5" footer="0.5"/>
      <pageSetup paperSize="9" orientation="portrait" r:id="rId1"/>
      <headerFooter alignWithMargins="0"/>
    </customSheetView>
    <customSheetView guid="{E13557D9-7FAD-467F-9A1F-C2318B9AC2F5}" state="hidden">
      <pane xSplit="9" ySplit="19" topLeftCell="M24" activePane="bottomRight" state="frozen"/>
      <selection pane="bottomRight" activeCell="R13" sqref="R13"/>
      <pageMargins left="0.57999999999999996" right="0.5" top="1" bottom="1" header="0.5" footer="0.5"/>
      <pageSetup paperSize="9" orientation="portrait" r:id="rId2"/>
      <headerFooter alignWithMargins="0"/>
    </customSheetView>
  </customSheetViews>
  <mergeCells count="14">
    <mergeCell ref="A28:L28"/>
    <mergeCell ref="A21:A22"/>
    <mergeCell ref="B21:L22"/>
    <mergeCell ref="A23:A24"/>
    <mergeCell ref="B23:L24"/>
    <mergeCell ref="A25:A26"/>
    <mergeCell ref="B25:L26"/>
    <mergeCell ref="A19:A20"/>
    <mergeCell ref="B19:L20"/>
    <mergeCell ref="A1:P1"/>
    <mergeCell ref="B14:L14"/>
    <mergeCell ref="B15:L15"/>
    <mergeCell ref="A17:A18"/>
    <mergeCell ref="B17:L18"/>
  </mergeCells>
  <conditionalFormatting sqref="B21:L24">
    <cfRule type="expression" dxfId="1" priority="2" stopIfTrue="1">
      <formula>$B$23=$B$21</formula>
    </cfRule>
  </conditionalFormatting>
  <conditionalFormatting sqref="B17:L20">
    <cfRule type="expression" dxfId="0" priority="1" stopIfTrue="1">
      <formula>$B$19=$B$17</formula>
    </cfRule>
  </conditionalFormatting>
  <dataValidations count="2">
    <dataValidation type="decimal" operator="lessThanOrEqual" allowBlank="1" showInputMessage="1" showErrorMessage="1" errorTitle="Error found" error="Please enter value below 10 Hundred Crore" promptTitle="Type No\Link Reference Cell here" prompt="Enter Value less then or equal to 10 Hundred Crore" sqref="A2">
      <formula1>99999999999</formula1>
    </dataValidation>
    <dataValidation type="list" allowBlank="1" showInputMessage="1" showErrorMessage="1" sqref="A9">
      <formula1>$A$10:$A$11</formula1>
    </dataValidation>
  </dataValidations>
  <pageMargins left="0.57999999999999996" right="0.5" top="1" bottom="1" header="0.5" footer="0.5"/>
  <pageSetup paperSize="9" orientation="portrait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FC413"/>
  <sheetViews>
    <sheetView showGridLines="0" showRowColHeaders="0" tabSelected="1" workbookViewId="0">
      <pane xSplit="16383" ySplit="24" topLeftCell="XFD55" activePane="bottomRight" state="frozen"/>
      <selection pane="topRight" activeCell="XFD1" sqref="XFD1"/>
      <selection pane="bottomLeft" activeCell="A25" sqref="A25"/>
      <selection pane="bottomRight" activeCell="I20" sqref="I20"/>
    </sheetView>
  </sheetViews>
  <sheetFormatPr defaultRowHeight="15"/>
  <cols>
    <col min="11" max="16382" width="0" hidden="1" customWidth="1"/>
    <col min="16383" max="16383" width="3.85546875" hidden="1" customWidth="1"/>
    <col min="16384" max="16384" width="6.42578125" hidden="1" customWidth="1"/>
  </cols>
  <sheetData>
    <row r="1" spans="1:21">
      <c r="A1" s="56"/>
      <c r="B1" s="56"/>
      <c r="C1" s="56"/>
      <c r="D1" s="56"/>
      <c r="E1" s="56"/>
      <c r="F1" s="56"/>
      <c r="G1" s="56"/>
      <c r="H1" s="56"/>
      <c r="I1" s="56"/>
      <c r="J1" s="56"/>
      <c r="K1" s="54"/>
      <c r="L1" s="54"/>
      <c r="M1" s="54"/>
      <c r="N1" s="54"/>
      <c r="O1" s="54"/>
      <c r="P1" s="54"/>
      <c r="Q1" s="54"/>
      <c r="R1" s="54"/>
      <c r="S1" s="54"/>
      <c r="T1" s="51"/>
      <c r="U1" s="51"/>
    </row>
    <row r="2" spans="1:21">
      <c r="A2" s="56"/>
      <c r="B2" s="56"/>
      <c r="C2" s="56"/>
      <c r="D2" s="56"/>
      <c r="E2" s="56"/>
      <c r="F2" s="56"/>
      <c r="G2" s="56"/>
      <c r="H2" s="56"/>
      <c r="I2" s="56"/>
      <c r="J2" s="56"/>
      <c r="K2" s="54"/>
      <c r="L2" s="54"/>
      <c r="M2" s="54"/>
      <c r="N2" s="54"/>
      <c r="O2" s="54"/>
      <c r="P2" s="54"/>
      <c r="Q2" s="54"/>
      <c r="R2" s="54"/>
      <c r="S2" s="54"/>
      <c r="T2" s="51"/>
      <c r="U2" s="51"/>
    </row>
    <row r="3" spans="1:21">
      <c r="A3" s="56"/>
      <c r="B3" s="56"/>
      <c r="C3" s="56"/>
      <c r="D3" s="56"/>
      <c r="E3" s="56"/>
      <c r="F3" s="56"/>
      <c r="G3" s="56"/>
      <c r="H3" s="56"/>
      <c r="I3" s="56"/>
      <c r="J3" s="56"/>
      <c r="K3" s="54"/>
      <c r="L3" s="54"/>
      <c r="M3" s="54"/>
      <c r="N3" s="54"/>
      <c r="O3" s="54"/>
      <c r="P3" s="54"/>
      <c r="Q3" s="54"/>
      <c r="R3" s="54"/>
      <c r="S3" s="54"/>
      <c r="T3" s="51"/>
      <c r="U3" s="51"/>
    </row>
    <row r="4" spans="1:21">
      <c r="A4" s="56"/>
      <c r="B4" s="56"/>
      <c r="C4" s="56"/>
      <c r="D4" s="56"/>
      <c r="E4" s="56"/>
      <c r="F4" s="56"/>
      <c r="G4" s="56"/>
      <c r="H4" s="56"/>
      <c r="I4" s="56"/>
      <c r="J4" s="56"/>
      <c r="K4" s="54"/>
      <c r="L4" s="54"/>
      <c r="M4" s="54"/>
      <c r="N4" s="54"/>
      <c r="O4" s="54"/>
      <c r="P4" s="54"/>
      <c r="Q4" s="54"/>
      <c r="R4" s="54"/>
      <c r="S4" s="54"/>
      <c r="T4" s="51"/>
      <c r="U4" s="51"/>
    </row>
    <row r="5" spans="1:21">
      <c r="A5" s="56"/>
      <c r="B5" s="56"/>
      <c r="C5" s="56"/>
      <c r="D5" s="56"/>
      <c r="E5" s="56"/>
      <c r="F5" s="56"/>
      <c r="G5" s="56"/>
      <c r="H5" s="56"/>
      <c r="I5" s="56"/>
      <c r="J5" s="56"/>
      <c r="K5" s="54"/>
      <c r="L5" s="54"/>
      <c r="M5" s="54"/>
      <c r="N5" s="54"/>
      <c r="O5" s="54"/>
      <c r="P5" s="54"/>
      <c r="Q5" s="54"/>
      <c r="R5" s="54"/>
      <c r="S5" s="54"/>
      <c r="T5" s="51"/>
      <c r="U5" s="51"/>
    </row>
    <row r="6" spans="1:21">
      <c r="A6" s="56"/>
      <c r="B6" s="56"/>
      <c r="C6" s="56"/>
      <c r="D6" s="56"/>
      <c r="E6" s="56"/>
      <c r="F6" s="56"/>
      <c r="G6" s="56"/>
      <c r="H6" s="56"/>
      <c r="I6" s="56"/>
      <c r="J6" s="56"/>
      <c r="K6" s="54"/>
      <c r="L6" s="54"/>
      <c r="M6" s="54"/>
      <c r="N6" s="54"/>
      <c r="O6" s="54"/>
      <c r="P6" s="54"/>
      <c r="Q6" s="54"/>
      <c r="R6" s="54"/>
      <c r="S6" s="54"/>
      <c r="T6" s="51"/>
      <c r="U6" s="51"/>
    </row>
    <row r="7" spans="1:21">
      <c r="A7" s="56"/>
      <c r="B7" s="56"/>
      <c r="C7" s="56"/>
      <c r="D7" s="56"/>
      <c r="E7" s="56"/>
      <c r="F7" s="56"/>
      <c r="G7" s="56"/>
      <c r="H7" s="56"/>
      <c r="I7" s="56"/>
      <c r="J7" s="56"/>
      <c r="K7" s="54"/>
      <c r="L7" s="54"/>
      <c r="M7" s="54"/>
      <c r="N7" s="54"/>
      <c r="O7" s="54"/>
      <c r="P7" s="54"/>
      <c r="Q7" s="54"/>
      <c r="R7" s="54"/>
      <c r="S7" s="54"/>
      <c r="T7" s="51"/>
      <c r="U7" s="51"/>
    </row>
    <row r="8" spans="1:21">
      <c r="A8" s="56"/>
      <c r="B8" s="56"/>
      <c r="C8" s="56"/>
      <c r="D8" s="56"/>
      <c r="E8" s="56"/>
      <c r="F8" s="56"/>
      <c r="G8" s="56"/>
      <c r="H8" s="56"/>
      <c r="I8" s="56"/>
      <c r="J8" s="56"/>
      <c r="K8" s="54"/>
      <c r="L8" s="54"/>
      <c r="M8" s="54"/>
      <c r="N8" s="54"/>
      <c r="O8" s="54"/>
      <c r="P8" s="54"/>
      <c r="Q8" s="54"/>
      <c r="R8" s="54"/>
      <c r="S8" s="54"/>
      <c r="T8" s="51"/>
      <c r="U8" s="51"/>
    </row>
    <row r="9" spans="1:21">
      <c r="A9" s="56"/>
      <c r="B9" s="56"/>
      <c r="C9" s="56"/>
      <c r="D9" s="56"/>
      <c r="E9" s="56"/>
      <c r="F9" s="56"/>
      <c r="G9" s="56"/>
      <c r="H9" s="56"/>
      <c r="I9" s="56"/>
      <c r="J9" s="56"/>
      <c r="K9" s="54"/>
      <c r="L9" s="54"/>
      <c r="M9" s="54"/>
      <c r="N9" s="54"/>
      <c r="O9" s="54"/>
      <c r="P9" s="54"/>
      <c r="Q9" s="54"/>
      <c r="R9" s="54"/>
      <c r="S9" s="54"/>
      <c r="T9" s="51"/>
      <c r="U9" s="51"/>
    </row>
    <row r="10" spans="1:2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4"/>
      <c r="L10" s="54"/>
      <c r="M10" s="54"/>
      <c r="N10" s="54"/>
      <c r="O10" s="54"/>
      <c r="P10" s="54"/>
      <c r="Q10" s="54"/>
      <c r="R10" s="54"/>
      <c r="S10" s="54"/>
      <c r="T10" s="51"/>
      <c r="U10" s="51"/>
    </row>
    <row r="11" spans="1:2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4"/>
      <c r="L11" s="54"/>
      <c r="M11" s="54"/>
      <c r="N11" s="54"/>
      <c r="O11" s="54"/>
      <c r="P11" s="54"/>
      <c r="Q11" s="54"/>
      <c r="R11" s="54"/>
      <c r="S11" s="54"/>
      <c r="T11" s="51"/>
      <c r="U11" s="51"/>
    </row>
    <row r="12" spans="1:2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4"/>
      <c r="L12" s="54"/>
      <c r="M12" s="54"/>
      <c r="N12" s="54"/>
      <c r="O12" s="54"/>
      <c r="P12" s="54"/>
      <c r="Q12" s="54"/>
      <c r="R12" s="54"/>
      <c r="S12" s="54"/>
      <c r="T12" s="51"/>
      <c r="U12" s="51"/>
    </row>
    <row r="13" spans="1:2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4"/>
      <c r="L13" s="54"/>
      <c r="M13" s="54"/>
      <c r="N13" s="54"/>
      <c r="O13" s="54"/>
      <c r="P13" s="54"/>
      <c r="Q13" s="54"/>
      <c r="R13" s="54"/>
      <c r="S13" s="54"/>
      <c r="T13" s="51"/>
      <c r="U13" s="51"/>
    </row>
    <row r="14" spans="1:2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4"/>
      <c r="L14" s="54"/>
      <c r="M14" s="54"/>
      <c r="N14" s="54"/>
      <c r="O14" s="54"/>
      <c r="P14" s="54"/>
      <c r="Q14" s="54"/>
      <c r="R14" s="54"/>
      <c r="S14" s="54"/>
      <c r="T14" s="51"/>
      <c r="U14" s="51"/>
    </row>
    <row r="15" spans="1:2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4"/>
      <c r="L15" s="54"/>
      <c r="M15" s="54"/>
      <c r="N15" s="54"/>
      <c r="O15" s="54"/>
      <c r="P15" s="54"/>
      <c r="Q15" s="54"/>
      <c r="R15" s="54"/>
      <c r="S15" s="54"/>
      <c r="T15" s="51"/>
      <c r="U15" s="51"/>
    </row>
    <row r="16" spans="1:2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4"/>
      <c r="L16" s="54"/>
      <c r="M16" s="54"/>
      <c r="N16" s="54"/>
      <c r="O16" s="54"/>
      <c r="P16" s="54"/>
      <c r="Q16" s="54"/>
      <c r="R16" s="54"/>
      <c r="S16" s="54"/>
      <c r="T16" s="51"/>
      <c r="U16" s="51"/>
    </row>
    <row r="17" spans="1:2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4"/>
      <c r="L17" s="54"/>
      <c r="M17" s="54"/>
      <c r="N17" s="54"/>
      <c r="O17" s="54"/>
      <c r="P17" s="54"/>
      <c r="Q17" s="54"/>
      <c r="R17" s="54"/>
      <c r="S17" s="54"/>
      <c r="T17" s="51"/>
      <c r="U17" s="51"/>
    </row>
    <row r="18" spans="1:2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4"/>
      <c r="L18" s="54"/>
      <c r="M18" s="54"/>
      <c r="N18" s="54"/>
      <c r="O18" s="54"/>
      <c r="P18" s="54"/>
      <c r="Q18" s="54"/>
      <c r="R18" s="54"/>
      <c r="S18" s="54"/>
      <c r="T18" s="51"/>
      <c r="U18" s="51"/>
    </row>
    <row r="19" spans="1:2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4"/>
      <c r="L19" s="54"/>
      <c r="M19" s="54"/>
      <c r="N19" s="54"/>
      <c r="O19" s="54"/>
      <c r="P19" s="54"/>
      <c r="Q19" s="54"/>
      <c r="R19" s="54"/>
      <c r="S19" s="54"/>
      <c r="T19" s="51"/>
      <c r="U19" s="51"/>
    </row>
    <row r="20" spans="1:2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4"/>
      <c r="L20" s="54"/>
      <c r="M20" s="54"/>
      <c r="N20" s="54"/>
      <c r="O20" s="54"/>
      <c r="P20" s="54"/>
      <c r="Q20" s="54"/>
      <c r="R20" s="54"/>
      <c r="S20" s="54"/>
      <c r="T20" s="51"/>
      <c r="U20" s="51"/>
    </row>
    <row r="21" spans="1:2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4"/>
      <c r="L21" s="54"/>
      <c r="M21" s="54"/>
      <c r="N21" s="54"/>
      <c r="O21" s="54"/>
      <c r="P21" s="54"/>
      <c r="Q21" s="54"/>
      <c r="R21" s="54"/>
      <c r="S21" s="54"/>
      <c r="T21" s="51"/>
      <c r="U21" s="51"/>
    </row>
    <row r="22" spans="1:2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4"/>
      <c r="L22" s="54"/>
      <c r="M22" s="54"/>
      <c r="N22" s="54"/>
      <c r="O22" s="54"/>
      <c r="P22" s="54"/>
      <c r="Q22" s="54"/>
      <c r="R22" s="54"/>
      <c r="S22" s="54"/>
      <c r="T22" s="51"/>
      <c r="U22" s="51"/>
    </row>
    <row r="23" spans="1:2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4"/>
      <c r="L23" s="54"/>
      <c r="M23" s="54"/>
      <c r="N23" s="54"/>
      <c r="O23" s="54"/>
      <c r="P23" s="54"/>
      <c r="Q23" s="54"/>
      <c r="R23" s="54"/>
      <c r="S23" s="54"/>
      <c r="T23" s="51"/>
      <c r="U23" s="51"/>
    </row>
    <row r="24" spans="1:21" ht="31.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4"/>
      <c r="L24" s="54"/>
      <c r="M24" s="54"/>
      <c r="N24" s="54"/>
      <c r="O24" s="54"/>
      <c r="P24" s="54"/>
      <c r="Q24" s="54"/>
      <c r="R24" s="54"/>
      <c r="S24" s="54"/>
      <c r="T24" s="51"/>
      <c r="U24" s="51"/>
    </row>
    <row r="25" spans="1:2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1"/>
      <c r="U25" s="51"/>
    </row>
    <row r="26" spans="1:2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1"/>
      <c r="U26" s="51"/>
    </row>
    <row r="27" spans="1:2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1"/>
      <c r="U27" s="51"/>
    </row>
    <row r="28" spans="1:2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1"/>
      <c r="U28" s="51"/>
    </row>
    <row r="29" spans="1:2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1"/>
      <c r="U29" s="51"/>
    </row>
    <row r="30" spans="1:2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1"/>
      <c r="U30" s="51"/>
    </row>
    <row r="31" spans="1:2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1"/>
      <c r="U31" s="51"/>
    </row>
    <row r="32" spans="1:2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1"/>
      <c r="U32" s="51"/>
    </row>
    <row r="33" spans="1:2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1"/>
      <c r="U33" s="51"/>
    </row>
    <row r="34" spans="1:2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1"/>
      <c r="U34" s="51"/>
    </row>
    <row r="35" spans="1:2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1"/>
      <c r="U35" s="51"/>
    </row>
    <row r="36" spans="1:2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1"/>
      <c r="U36" s="51"/>
    </row>
    <row r="37" spans="1:2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1"/>
      <c r="U37" s="51"/>
    </row>
    <row r="38" spans="1:2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1"/>
      <c r="U38" s="51"/>
    </row>
    <row r="39" spans="1:2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1"/>
      <c r="U39" s="51"/>
    </row>
    <row r="40" spans="1:2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1"/>
      <c r="U40" s="51"/>
    </row>
    <row r="41" spans="1:2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1"/>
      <c r="U41" s="51"/>
    </row>
    <row r="42" spans="1:2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1"/>
      <c r="U42" s="51"/>
    </row>
    <row r="43" spans="1:2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1"/>
      <c r="U43" s="51"/>
    </row>
    <row r="44" spans="1:2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1"/>
      <c r="U44" s="51"/>
    </row>
    <row r="45" spans="1:2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1"/>
      <c r="U45" s="51"/>
    </row>
    <row r="46" spans="1:2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1"/>
      <c r="U46" s="51"/>
    </row>
    <row r="47" spans="1:2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1"/>
      <c r="U47" s="51"/>
    </row>
    <row r="48" spans="1:2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1"/>
      <c r="U48" s="51"/>
    </row>
    <row r="49" spans="1:2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1"/>
      <c r="U49" s="51"/>
    </row>
    <row r="50" spans="1:2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1"/>
      <c r="U50" s="51"/>
    </row>
    <row r="51" spans="1:2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1"/>
      <c r="U51" s="51"/>
    </row>
    <row r="52" spans="1:2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1"/>
      <c r="U52" s="51"/>
    </row>
    <row r="53" spans="1:2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1"/>
      <c r="U53" s="51"/>
    </row>
    <row r="54" spans="1:2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1"/>
      <c r="U54" s="51"/>
    </row>
    <row r="55" spans="1:2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1"/>
      <c r="U55" s="51"/>
    </row>
    <row r="56" spans="1:2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1"/>
      <c r="U56" s="51"/>
    </row>
    <row r="57" spans="1:2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1"/>
      <c r="U57" s="51"/>
    </row>
    <row r="58" spans="1:2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1"/>
      <c r="U58" s="51"/>
    </row>
    <row r="59" spans="1:2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1"/>
      <c r="U59" s="51"/>
    </row>
    <row r="60" spans="1:2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1"/>
      <c r="U60" s="51"/>
    </row>
    <row r="61" spans="1:2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1"/>
      <c r="U61" s="51"/>
    </row>
    <row r="62" spans="1:2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1"/>
      <c r="U62" s="51"/>
    </row>
    <row r="63" spans="1:2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1"/>
      <c r="U63" s="51"/>
    </row>
    <row r="64" spans="1:2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1"/>
      <c r="U64" s="51"/>
    </row>
    <row r="65" spans="1:2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1"/>
      <c r="U65" s="51"/>
    </row>
    <row r="66" spans="1:2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1"/>
      <c r="U66" s="51"/>
    </row>
    <row r="67" spans="1:2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1"/>
      <c r="U67" s="51"/>
    </row>
    <row r="68" spans="1:2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1"/>
      <c r="U68" s="51"/>
    </row>
    <row r="69" spans="1:2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1"/>
      <c r="U69" s="51"/>
    </row>
    <row r="70" spans="1:2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1"/>
      <c r="U70" s="51"/>
    </row>
    <row r="71" spans="1:2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1"/>
      <c r="U71" s="51"/>
    </row>
    <row r="72" spans="1:2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1"/>
      <c r="U72" s="51"/>
    </row>
    <row r="73" spans="1:2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1"/>
      <c r="U73" s="51"/>
    </row>
    <row r="74" spans="1:2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1"/>
      <c r="U74" s="51"/>
    </row>
    <row r="75" spans="1:2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1"/>
      <c r="U75" s="51"/>
    </row>
    <row r="76" spans="1:2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1"/>
      <c r="U76" s="51"/>
    </row>
    <row r="77" spans="1:2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1"/>
      <c r="U77" s="51"/>
    </row>
    <row r="78" spans="1:2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1"/>
      <c r="U78" s="51"/>
    </row>
    <row r="79" spans="1:2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1"/>
      <c r="U79" s="51"/>
    </row>
    <row r="80" spans="1:2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1"/>
      <c r="U80" s="51"/>
    </row>
    <row r="81" spans="1:2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1"/>
      <c r="U81" s="51"/>
    </row>
    <row r="82" spans="1:2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1"/>
      <c r="U82" s="51"/>
    </row>
    <row r="83" spans="1:2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1"/>
      <c r="U83" s="51"/>
    </row>
    <row r="84" spans="1:2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1"/>
      <c r="U84" s="51"/>
    </row>
    <row r="85" spans="1:2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1"/>
      <c r="U85" s="51"/>
    </row>
    <row r="86" spans="1:2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1"/>
      <c r="U86" s="51"/>
    </row>
    <row r="87" spans="1:2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1"/>
      <c r="U87" s="51"/>
    </row>
    <row r="88" spans="1:2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1"/>
      <c r="U88" s="51"/>
    </row>
    <row r="89" spans="1:2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1"/>
      <c r="U89" s="51"/>
    </row>
    <row r="90" spans="1:2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1"/>
      <c r="U90" s="51"/>
    </row>
    <row r="91" spans="1:2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1"/>
      <c r="U91" s="51"/>
    </row>
    <row r="92" spans="1:2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1"/>
      <c r="U92" s="51"/>
    </row>
    <row r="93" spans="1:2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1"/>
      <c r="U93" s="51"/>
    </row>
    <row r="94" spans="1:2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1"/>
      <c r="U94" s="51"/>
    </row>
    <row r="95" spans="1:2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1"/>
      <c r="U95" s="51"/>
    </row>
    <row r="96" spans="1:2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1"/>
      <c r="U96" s="51"/>
    </row>
    <row r="97" spans="1:2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1"/>
      <c r="U97" s="51"/>
    </row>
    <row r="98" spans="1:2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1"/>
      <c r="U98" s="51"/>
    </row>
    <row r="99" spans="1:2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1"/>
      <c r="U99" s="51"/>
    </row>
    <row r="100" spans="1:2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1"/>
      <c r="U100" s="51"/>
    </row>
    <row r="101" spans="1:2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1"/>
      <c r="U101" s="51"/>
    </row>
    <row r="102" spans="1:2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1"/>
      <c r="U102" s="51"/>
    </row>
    <row r="103" spans="1:2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1"/>
      <c r="U103" s="51"/>
    </row>
    <row r="104" spans="1:2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1"/>
      <c r="U104" s="51"/>
    </row>
    <row r="105" spans="1:2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1"/>
      <c r="U105" s="51"/>
    </row>
    <row r="106" spans="1:2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1"/>
      <c r="U106" s="51"/>
    </row>
    <row r="107" spans="1:2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1"/>
      <c r="U107" s="51"/>
    </row>
    <row r="108" spans="1:2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1"/>
      <c r="U108" s="51"/>
    </row>
    <row r="109" spans="1:2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1"/>
      <c r="U109" s="51"/>
    </row>
    <row r="110" spans="1:2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1"/>
      <c r="U110" s="51"/>
    </row>
    <row r="111" spans="1:2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1"/>
      <c r="U111" s="51"/>
    </row>
    <row r="112" spans="1:2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1"/>
      <c r="U112" s="51"/>
    </row>
    <row r="113" spans="1:2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1"/>
      <c r="U113" s="51"/>
    </row>
    <row r="114" spans="1:2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1"/>
      <c r="U114" s="51"/>
    </row>
    <row r="115" spans="1:2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1"/>
      <c r="U115" s="51"/>
    </row>
    <row r="116" spans="1:2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1"/>
      <c r="U116" s="51"/>
    </row>
    <row r="117" spans="1:2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1"/>
      <c r="U117" s="51"/>
    </row>
    <row r="118" spans="1:2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1"/>
      <c r="U118" s="51"/>
    </row>
    <row r="119" spans="1:2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1"/>
      <c r="U119" s="51"/>
    </row>
    <row r="120" spans="1:2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1"/>
      <c r="U120" s="51"/>
    </row>
    <row r="121" spans="1:2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1"/>
      <c r="U121" s="51"/>
    </row>
    <row r="122" spans="1:2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1"/>
      <c r="U122" s="51"/>
    </row>
    <row r="123" spans="1:2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1"/>
      <c r="U123" s="51"/>
    </row>
    <row r="124" spans="1:2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1"/>
      <c r="U124" s="51"/>
    </row>
    <row r="125" spans="1:2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1"/>
      <c r="U125" s="51"/>
    </row>
    <row r="126" spans="1:2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1"/>
      <c r="U126" s="51"/>
    </row>
    <row r="127" spans="1:2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1"/>
      <c r="U127" s="51"/>
    </row>
    <row r="128" spans="1:2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1"/>
      <c r="U128" s="51"/>
    </row>
    <row r="129" spans="1:2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1"/>
      <c r="U129" s="51"/>
    </row>
    <row r="130" spans="1:2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1"/>
      <c r="U130" s="51"/>
    </row>
    <row r="131" spans="1:2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1"/>
      <c r="U131" s="51"/>
    </row>
    <row r="132" spans="1:2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1"/>
      <c r="U132" s="51"/>
    </row>
    <row r="133" spans="1:2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1"/>
      <c r="U133" s="51"/>
    </row>
    <row r="134" spans="1:2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1"/>
      <c r="U134" s="51"/>
    </row>
    <row r="135" spans="1:2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1"/>
      <c r="U135" s="51"/>
    </row>
    <row r="136" spans="1:2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1"/>
      <c r="U136" s="51"/>
    </row>
    <row r="137" spans="1:2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1"/>
      <c r="U137" s="51"/>
    </row>
    <row r="138" spans="1:2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1"/>
      <c r="U138" s="51"/>
    </row>
    <row r="139" spans="1:2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1"/>
      <c r="U139" s="51"/>
    </row>
    <row r="140" spans="1:2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1"/>
      <c r="U140" s="51"/>
    </row>
    <row r="141" spans="1:2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1"/>
      <c r="U141" s="51"/>
    </row>
    <row r="142" spans="1:2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1"/>
      <c r="U142" s="51"/>
    </row>
    <row r="143" spans="1:2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1"/>
      <c r="U143" s="51"/>
    </row>
    <row r="144" spans="1:2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1"/>
      <c r="U144" s="51"/>
    </row>
    <row r="145" spans="1:2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1"/>
      <c r="U145" s="51"/>
    </row>
    <row r="146" spans="1:2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1"/>
      <c r="U146" s="51"/>
    </row>
    <row r="147" spans="1:2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1"/>
      <c r="U147" s="51"/>
    </row>
    <row r="148" spans="1:2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1"/>
      <c r="U148" s="51"/>
    </row>
    <row r="149" spans="1:2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1"/>
      <c r="U149" s="51"/>
    </row>
    <row r="150" spans="1:2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1"/>
      <c r="U150" s="51"/>
    </row>
    <row r="151" spans="1:2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1"/>
      <c r="U151" s="51"/>
    </row>
    <row r="152" spans="1:2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1"/>
      <c r="U152" s="51"/>
    </row>
    <row r="153" spans="1:2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1"/>
      <c r="U153" s="51"/>
    </row>
    <row r="154" spans="1:2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1"/>
      <c r="U154" s="51"/>
    </row>
    <row r="155" spans="1:2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1"/>
      <c r="U155" s="51"/>
    </row>
    <row r="156" spans="1:2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1"/>
      <c r="U156" s="51"/>
    </row>
    <row r="157" spans="1:2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1"/>
      <c r="U157" s="51"/>
    </row>
    <row r="158" spans="1:2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1"/>
      <c r="U158" s="51"/>
    </row>
    <row r="159" spans="1:2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1"/>
      <c r="U159" s="51"/>
    </row>
    <row r="160" spans="1:2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1"/>
      <c r="U160" s="51"/>
    </row>
    <row r="161" spans="1:2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1"/>
      <c r="U161" s="51"/>
    </row>
    <row r="162" spans="1:2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1"/>
      <c r="U162" s="51"/>
    </row>
    <row r="163" spans="1:2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1"/>
      <c r="U163" s="51"/>
    </row>
    <row r="164" spans="1:2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1"/>
      <c r="U164" s="51"/>
    </row>
    <row r="165" spans="1:2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1"/>
      <c r="U165" s="51"/>
    </row>
    <row r="166" spans="1:2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1"/>
      <c r="U166" s="51"/>
    </row>
    <row r="167" spans="1:2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1"/>
      <c r="U167" s="51"/>
    </row>
    <row r="168" spans="1:2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1"/>
      <c r="U168" s="51"/>
    </row>
    <row r="169" spans="1:2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1"/>
      <c r="U169" s="51"/>
    </row>
    <row r="170" spans="1:2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1"/>
      <c r="U170" s="51"/>
    </row>
    <row r="171" spans="1:2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1"/>
      <c r="U171" s="51"/>
    </row>
    <row r="172" spans="1:2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1"/>
      <c r="U172" s="51"/>
    </row>
    <row r="173" spans="1:2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1"/>
      <c r="U173" s="51"/>
    </row>
    <row r="174" spans="1:2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1"/>
      <c r="U174" s="51"/>
    </row>
    <row r="175" spans="1:2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1"/>
      <c r="U175" s="51"/>
    </row>
    <row r="176" spans="1:2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1"/>
      <c r="U176" s="51"/>
    </row>
    <row r="177" spans="1:2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1"/>
      <c r="U177" s="51"/>
    </row>
    <row r="178" spans="1:2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1"/>
      <c r="U178" s="51"/>
    </row>
    <row r="179" spans="1:2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1"/>
      <c r="U179" s="51"/>
    </row>
    <row r="180" spans="1:2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1"/>
      <c r="U180" s="51"/>
    </row>
    <row r="181" spans="1:2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1"/>
      <c r="U181" s="51"/>
    </row>
    <row r="182" spans="1:2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1"/>
      <c r="U182" s="51"/>
    </row>
    <row r="183" spans="1:2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1"/>
      <c r="U183" s="51"/>
    </row>
    <row r="184" spans="1:2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1"/>
      <c r="U184" s="51"/>
    </row>
    <row r="185" spans="1:2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1"/>
      <c r="U185" s="51"/>
    </row>
    <row r="186" spans="1:2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1"/>
      <c r="U186" s="51"/>
    </row>
    <row r="187" spans="1:2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1"/>
      <c r="U187" s="51"/>
    </row>
    <row r="188" spans="1:2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1"/>
      <c r="U188" s="51"/>
    </row>
    <row r="189" spans="1:2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1"/>
      <c r="U189" s="51"/>
    </row>
    <row r="190" spans="1:2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1"/>
      <c r="U190" s="51"/>
    </row>
    <row r="191" spans="1:2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1"/>
      <c r="U191" s="51"/>
    </row>
    <row r="192" spans="1:2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1"/>
      <c r="U192" s="51"/>
    </row>
    <row r="193" spans="1:2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1"/>
      <c r="U193" s="51"/>
    </row>
    <row r="194" spans="1:2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1"/>
      <c r="U194" s="51"/>
    </row>
    <row r="195" spans="1:2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1"/>
      <c r="U195" s="51"/>
    </row>
    <row r="196" spans="1:2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1"/>
      <c r="U196" s="51"/>
    </row>
    <row r="197" spans="1:2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1"/>
      <c r="U197" s="51"/>
    </row>
    <row r="198" spans="1:2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1"/>
      <c r="U198" s="51"/>
    </row>
    <row r="199" spans="1:2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1"/>
      <c r="U199" s="51"/>
    </row>
    <row r="200" spans="1:2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1"/>
      <c r="U200" s="51"/>
    </row>
    <row r="201" spans="1:2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1"/>
      <c r="U201" s="51"/>
    </row>
    <row r="202" spans="1:2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1"/>
      <c r="U202" s="51"/>
    </row>
    <row r="203" spans="1:2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1"/>
      <c r="U203" s="51"/>
    </row>
    <row r="204" spans="1:2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1"/>
      <c r="U204" s="51"/>
    </row>
    <row r="205" spans="1:2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1"/>
      <c r="U205" s="51"/>
    </row>
    <row r="206" spans="1:2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1"/>
      <c r="U206" s="51"/>
    </row>
    <row r="207" spans="1:2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1"/>
      <c r="U207" s="51"/>
    </row>
    <row r="208" spans="1:2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1"/>
      <c r="U208" s="51"/>
    </row>
    <row r="209" spans="1:2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1"/>
      <c r="U209" s="51"/>
    </row>
    <row r="210" spans="1:2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1"/>
      <c r="U210" s="51"/>
    </row>
    <row r="211" spans="1:2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1"/>
      <c r="U211" s="51"/>
    </row>
    <row r="212" spans="1:2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1"/>
      <c r="U212" s="51"/>
    </row>
    <row r="213" spans="1:2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1"/>
      <c r="U213" s="51"/>
    </row>
    <row r="214" spans="1:2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1"/>
      <c r="U214" s="51"/>
    </row>
    <row r="215" spans="1:2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1"/>
      <c r="U215" s="51"/>
    </row>
    <row r="216" spans="1:2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1"/>
      <c r="U216" s="51"/>
    </row>
    <row r="217" spans="1:2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1"/>
      <c r="U217" s="51"/>
    </row>
    <row r="218" spans="1:2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1"/>
      <c r="U218" s="51"/>
    </row>
    <row r="219" spans="1:2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1"/>
      <c r="U219" s="51"/>
    </row>
    <row r="220" spans="1:2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1"/>
      <c r="U220" s="51"/>
    </row>
    <row r="221" spans="1:2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1"/>
      <c r="U221" s="51"/>
    </row>
    <row r="222" spans="1:2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1"/>
      <c r="U222" s="51"/>
    </row>
    <row r="223" spans="1:2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1"/>
      <c r="U223" s="51"/>
    </row>
    <row r="224" spans="1:2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1"/>
      <c r="U224" s="51"/>
    </row>
    <row r="225" spans="1:2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1"/>
      <c r="U225" s="51"/>
    </row>
    <row r="226" spans="1:2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1"/>
      <c r="U226" s="51"/>
    </row>
    <row r="227" spans="1:2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1"/>
      <c r="U227" s="51"/>
    </row>
    <row r="228" spans="1:2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1"/>
      <c r="U228" s="51"/>
    </row>
    <row r="229" spans="1:2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1"/>
      <c r="U229" s="51"/>
    </row>
    <row r="230" spans="1:2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1"/>
      <c r="U230" s="51"/>
    </row>
    <row r="231" spans="1:2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1"/>
      <c r="U231" s="51"/>
    </row>
    <row r="232" spans="1:2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1"/>
      <c r="U232" s="51"/>
    </row>
    <row r="233" spans="1:2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1"/>
      <c r="U233" s="51"/>
    </row>
    <row r="234" spans="1:2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1"/>
      <c r="U234" s="51"/>
    </row>
    <row r="235" spans="1:2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1"/>
      <c r="U235" s="51"/>
    </row>
    <row r="236" spans="1:2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1"/>
      <c r="U236" s="51"/>
    </row>
    <row r="237" spans="1:2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1"/>
      <c r="U237" s="51"/>
    </row>
    <row r="238" spans="1:2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1"/>
      <c r="U238" s="51"/>
    </row>
    <row r="239" spans="1:2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1"/>
      <c r="U239" s="51"/>
    </row>
    <row r="240" spans="1:2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1"/>
      <c r="U240" s="51"/>
    </row>
    <row r="241" spans="1:2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1"/>
      <c r="U241" s="51"/>
    </row>
    <row r="242" spans="1:2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1"/>
      <c r="U242" s="51"/>
    </row>
    <row r="243" spans="1:2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1"/>
      <c r="U243" s="51"/>
    </row>
    <row r="244" spans="1:2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1"/>
      <c r="U244" s="51"/>
    </row>
    <row r="245" spans="1:2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1"/>
      <c r="U245" s="51"/>
    </row>
    <row r="246" spans="1:2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1"/>
      <c r="U246" s="51"/>
    </row>
    <row r="247" spans="1:2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1"/>
      <c r="U247" s="51"/>
    </row>
    <row r="248" spans="1:2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1"/>
      <c r="U248" s="51"/>
    </row>
    <row r="249" spans="1:2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1"/>
      <c r="U249" s="51"/>
    </row>
    <row r="250" spans="1:2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1"/>
      <c r="U250" s="51"/>
    </row>
    <row r="251" spans="1:2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1"/>
      <c r="U251" s="51"/>
    </row>
    <row r="252" spans="1:2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1"/>
      <c r="U252" s="51"/>
    </row>
    <row r="253" spans="1:2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1"/>
      <c r="U253" s="51"/>
    </row>
    <row r="254" spans="1:2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1"/>
      <c r="U254" s="51"/>
    </row>
    <row r="255" spans="1:2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1"/>
      <c r="U255" s="51"/>
    </row>
    <row r="256" spans="1:2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1"/>
      <c r="U256" s="51"/>
    </row>
    <row r="257" spans="1:2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1"/>
      <c r="U257" s="51"/>
    </row>
    <row r="258" spans="1:2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1"/>
      <c r="U258" s="51"/>
    </row>
    <row r="259" spans="1:2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1"/>
      <c r="U259" s="51"/>
    </row>
    <row r="260" spans="1:2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1"/>
      <c r="U260" s="51"/>
    </row>
    <row r="261" spans="1:2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1"/>
      <c r="U261" s="51"/>
    </row>
    <row r="262" spans="1:2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1"/>
      <c r="U262" s="51"/>
    </row>
    <row r="263" spans="1:2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1"/>
      <c r="U263" s="51"/>
    </row>
    <row r="264" spans="1:2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1"/>
      <c r="U264" s="51"/>
    </row>
    <row r="265" spans="1:2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1"/>
      <c r="U265" s="51"/>
    </row>
    <row r="266" spans="1:2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1"/>
      <c r="U266" s="51"/>
    </row>
    <row r="267" spans="1:2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1"/>
      <c r="U267" s="51"/>
    </row>
    <row r="268" spans="1:2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1"/>
      <c r="U268" s="51"/>
    </row>
    <row r="269" spans="1:2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1"/>
      <c r="U269" s="51"/>
    </row>
    <row r="270" spans="1:2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1"/>
      <c r="U270" s="51"/>
    </row>
    <row r="271" spans="1:2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1"/>
      <c r="U271" s="51"/>
    </row>
    <row r="272" spans="1:2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1"/>
      <c r="U272" s="51"/>
    </row>
    <row r="273" spans="1:2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1"/>
      <c r="U273" s="51"/>
    </row>
    <row r="274" spans="1:2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1"/>
      <c r="U274" s="51"/>
    </row>
    <row r="275" spans="1:2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1"/>
      <c r="U275" s="51"/>
    </row>
    <row r="276" spans="1:2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1"/>
      <c r="U276" s="51"/>
    </row>
    <row r="277" spans="1:2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1"/>
      <c r="U277" s="51"/>
    </row>
    <row r="278" spans="1:2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1"/>
      <c r="U278" s="51"/>
    </row>
    <row r="279" spans="1:2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1"/>
      <c r="U279" s="51"/>
    </row>
    <row r="280" spans="1:2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1"/>
      <c r="U280" s="51"/>
    </row>
    <row r="281" spans="1:2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1"/>
      <c r="U281" s="51"/>
    </row>
    <row r="282" spans="1:2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1"/>
      <c r="U282" s="51"/>
    </row>
    <row r="283" spans="1:2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1"/>
      <c r="U283" s="51"/>
    </row>
    <row r="284" spans="1:2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1"/>
      <c r="U284" s="51"/>
    </row>
    <row r="285" spans="1:2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1"/>
      <c r="U285" s="51"/>
    </row>
    <row r="286" spans="1:2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1"/>
      <c r="U286" s="51"/>
    </row>
    <row r="287" spans="1:2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1"/>
      <c r="U287" s="51"/>
    </row>
    <row r="288" spans="1:2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1"/>
      <c r="U288" s="51"/>
    </row>
    <row r="289" spans="1:2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1"/>
      <c r="U289" s="51"/>
    </row>
    <row r="290" spans="1:2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1"/>
      <c r="U290" s="51"/>
    </row>
    <row r="291" spans="1:2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1"/>
      <c r="U291" s="51"/>
    </row>
    <row r="292" spans="1:2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1"/>
      <c r="U292" s="51"/>
    </row>
    <row r="293" spans="1:2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1"/>
      <c r="U293" s="51"/>
    </row>
    <row r="294" spans="1:2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1"/>
      <c r="U294" s="51"/>
    </row>
    <row r="295" spans="1:2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1"/>
      <c r="U295" s="51"/>
    </row>
    <row r="296" spans="1:2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1"/>
      <c r="U296" s="51"/>
    </row>
    <row r="297" spans="1:2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1"/>
      <c r="U297" s="51"/>
    </row>
    <row r="298" spans="1:2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1"/>
      <c r="U298" s="51"/>
    </row>
    <row r="299" spans="1:2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1"/>
      <c r="U299" s="51"/>
    </row>
    <row r="300" spans="1:2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1"/>
      <c r="U300" s="51"/>
    </row>
    <row r="301" spans="1:2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1"/>
      <c r="U301" s="51"/>
    </row>
    <row r="302" spans="1:2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1"/>
      <c r="U302" s="51"/>
    </row>
    <row r="303" spans="1:2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1"/>
      <c r="U303" s="51"/>
    </row>
    <row r="304" spans="1:2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1"/>
      <c r="U304" s="51"/>
    </row>
    <row r="305" spans="1:2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1"/>
      <c r="U305" s="51"/>
    </row>
    <row r="306" spans="1:2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1"/>
      <c r="U306" s="51"/>
    </row>
    <row r="307" spans="1:2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1"/>
      <c r="U307" s="51"/>
    </row>
    <row r="308" spans="1:2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1"/>
      <c r="U308" s="51"/>
    </row>
    <row r="309" spans="1:2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1"/>
      <c r="U309" s="51"/>
    </row>
    <row r="310" spans="1:2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1"/>
      <c r="U310" s="51"/>
    </row>
    <row r="311" spans="1:2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1"/>
      <c r="U311" s="51"/>
    </row>
    <row r="312" spans="1:2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1"/>
      <c r="U312" s="51"/>
    </row>
    <row r="313" spans="1:2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1"/>
      <c r="U313" s="51"/>
    </row>
    <row r="314" spans="1:2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1"/>
      <c r="U314" s="51"/>
    </row>
    <row r="315" spans="1:2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1"/>
      <c r="U315" s="51"/>
    </row>
    <row r="316" spans="1:2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1"/>
      <c r="U316" s="51"/>
    </row>
    <row r="317" spans="1:2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1"/>
      <c r="U317" s="51"/>
    </row>
    <row r="318" spans="1:2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1"/>
      <c r="U318" s="51"/>
    </row>
    <row r="319" spans="1:2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1"/>
      <c r="U319" s="51"/>
    </row>
    <row r="320" spans="1:2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1"/>
      <c r="U320" s="51"/>
    </row>
    <row r="321" spans="1:2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1"/>
      <c r="U321" s="51"/>
    </row>
    <row r="322" spans="1:2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1"/>
      <c r="U322" s="51"/>
    </row>
    <row r="323" spans="1:2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1"/>
      <c r="U323" s="51"/>
    </row>
    <row r="324" spans="1:2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1"/>
      <c r="U324" s="51"/>
    </row>
    <row r="325" spans="1:2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1"/>
      <c r="U325" s="51"/>
    </row>
    <row r="326" spans="1:2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1"/>
      <c r="U326" s="51"/>
    </row>
    <row r="327" spans="1:2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1"/>
      <c r="U327" s="51"/>
    </row>
    <row r="328" spans="1:2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1"/>
      <c r="U328" s="51"/>
    </row>
    <row r="329" spans="1:2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1"/>
      <c r="U329" s="51"/>
    </row>
    <row r="330" spans="1:2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1"/>
      <c r="U330" s="51"/>
    </row>
    <row r="331" spans="1:2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1"/>
      <c r="U331" s="51"/>
    </row>
    <row r="332" spans="1:2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1"/>
      <c r="U332" s="51"/>
    </row>
    <row r="333" spans="1:2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1"/>
      <c r="U333" s="51"/>
    </row>
    <row r="334" spans="1:2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1"/>
      <c r="U334" s="51"/>
    </row>
    <row r="335" spans="1:2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1"/>
      <c r="U335" s="51"/>
    </row>
    <row r="336" spans="1:2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1"/>
      <c r="U336" s="51"/>
    </row>
    <row r="337" spans="1:2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1"/>
      <c r="U337" s="51"/>
    </row>
    <row r="338" spans="1:2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1"/>
      <c r="U338" s="51"/>
    </row>
    <row r="339" spans="1:2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1"/>
      <c r="U339" s="51"/>
    </row>
    <row r="340" spans="1:2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1"/>
      <c r="U340" s="51"/>
    </row>
    <row r="341" spans="1:2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1"/>
      <c r="U341" s="51"/>
    </row>
    <row r="342" spans="1:2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1"/>
      <c r="U342" s="51"/>
    </row>
    <row r="343" spans="1:2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1"/>
      <c r="U343" s="51"/>
    </row>
    <row r="344" spans="1:2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1"/>
      <c r="U344" s="51"/>
    </row>
    <row r="345" spans="1:2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1"/>
      <c r="U345" s="51"/>
    </row>
    <row r="346" spans="1:2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1"/>
      <c r="U346" s="51"/>
    </row>
    <row r="347" spans="1:2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1"/>
      <c r="U347" s="51"/>
    </row>
    <row r="348" spans="1:2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1"/>
      <c r="U348" s="51"/>
    </row>
    <row r="349" spans="1:2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1"/>
      <c r="U349" s="51"/>
    </row>
    <row r="350" spans="1:2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1"/>
      <c r="U350" s="51"/>
    </row>
    <row r="351" spans="1:2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1"/>
      <c r="U351" s="51"/>
    </row>
    <row r="352" spans="1:2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1"/>
      <c r="U352" s="51"/>
    </row>
    <row r="353" spans="1:2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1"/>
      <c r="U353" s="51"/>
    </row>
    <row r="354" spans="1:2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1"/>
      <c r="U354" s="51"/>
    </row>
    <row r="355" spans="1:2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1"/>
      <c r="U355" s="51"/>
    </row>
    <row r="356" spans="1:2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1"/>
      <c r="U356" s="51"/>
    </row>
    <row r="357" spans="1:2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1"/>
      <c r="U357" s="51"/>
    </row>
    <row r="358" spans="1:2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1"/>
      <c r="U358" s="51"/>
    </row>
    <row r="359" spans="1:2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1"/>
      <c r="U359" s="51"/>
    </row>
    <row r="360" spans="1:2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1"/>
      <c r="U360" s="51"/>
    </row>
    <row r="361" spans="1:2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1"/>
      <c r="U361" s="51"/>
    </row>
    <row r="362" spans="1:2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1"/>
      <c r="U362" s="51"/>
    </row>
    <row r="363" spans="1:2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1"/>
      <c r="U363" s="51"/>
    </row>
    <row r="364" spans="1:2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1"/>
      <c r="U364" s="51"/>
    </row>
    <row r="365" spans="1:2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1"/>
      <c r="U365" s="51"/>
    </row>
    <row r="366" spans="1:2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1"/>
      <c r="U366" s="51"/>
    </row>
    <row r="367" spans="1:2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1"/>
      <c r="U367" s="51"/>
    </row>
    <row r="368" spans="1:2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1"/>
      <c r="U368" s="51"/>
    </row>
    <row r="369" spans="1:2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1"/>
      <c r="U369" s="51"/>
    </row>
    <row r="370" spans="1:2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1"/>
      <c r="U370" s="51"/>
    </row>
    <row r="371" spans="1:2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1"/>
      <c r="U371" s="51"/>
    </row>
    <row r="372" spans="1:2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1"/>
      <c r="U372" s="51"/>
    </row>
    <row r="373" spans="1:2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1"/>
      <c r="U373" s="51"/>
    </row>
    <row r="374" spans="1:2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</row>
    <row r="375" spans="1:2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</row>
    <row r="376" spans="1:2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</row>
    <row r="377" spans="1:2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</row>
    <row r="378" spans="1:2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</row>
    <row r="379" spans="1:2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</row>
    <row r="380" spans="1:2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</row>
    <row r="381" spans="1:2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</row>
    <row r="382" spans="1:2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</row>
    <row r="383" spans="1:2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</row>
    <row r="384" spans="1:21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</row>
    <row r="385" spans="1:19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</row>
    <row r="386" spans="1:19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</row>
    <row r="387" spans="1:19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</row>
    <row r="388" spans="1:19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</row>
    <row r="389" spans="1:19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</row>
    <row r="390" spans="1:19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</row>
    <row r="391" spans="1:19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</row>
    <row r="392" spans="1:19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</row>
    <row r="393" spans="1:19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</row>
    <row r="394" spans="1:19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</row>
    <row r="395" spans="1:19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</row>
    <row r="396" spans="1:19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</row>
    <row r="397" spans="1:19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</row>
    <row r="398" spans="1:19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</row>
    <row r="399" spans="1:19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</row>
    <row r="400" spans="1:19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</row>
    <row r="401" spans="1:19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</row>
    <row r="402" spans="1:19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</row>
    <row r="403" spans="1:19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</row>
    <row r="404" spans="1:19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</row>
    <row r="405" spans="1:19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</row>
    <row r="406" spans="1:19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</row>
    <row r="407" spans="1:19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</row>
    <row r="408" spans="1:19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</row>
    <row r="409" spans="1:19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</row>
    <row r="410" spans="1:19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</row>
    <row r="411" spans="1:19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</row>
    <row r="412" spans="1:19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</row>
    <row r="413" spans="1:19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</row>
  </sheetData>
  <sheetProtection password="8659" sheet="1" objects="1" scenarios="1"/>
  <customSheetViews>
    <customSheetView guid="{8E6981CB-B0B0-49A8-8396-1B2F8F664234}" hiddenColumns="1">
      <pane xSplit="16382" ySplit="24" topLeftCell="XFD49" activePane="bottomRight" state="frozen"/>
      <selection pane="bottomRight"/>
      <pageMargins left="0.7" right="0.7" top="0.75" bottom="0.75" header="0.3" footer="0.3"/>
    </customSheetView>
    <customSheetView guid="{E13557D9-7FAD-467F-9A1F-C2318B9AC2F5}" hiddenColumns="1">
      <pane xSplit="16382" ySplit="24" topLeftCell="XFD49" activePane="bottomRight" state="frozen"/>
      <selection pane="bottomRight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EX89"/>
  <sheetViews>
    <sheetView workbookViewId="0">
      <pane xSplit="6" ySplit="9" topLeftCell="G28" activePane="bottomRight" state="frozen"/>
      <selection pane="topRight" activeCell="G1" sqref="G1"/>
      <selection pane="bottomLeft" activeCell="A10" sqref="A10"/>
      <selection pane="bottomRight"/>
    </sheetView>
  </sheetViews>
  <sheetFormatPr defaultColWidth="0" defaultRowHeight="15"/>
  <cols>
    <col min="1" max="1" width="14.28515625" customWidth="1"/>
    <col min="2" max="2" width="33.85546875" customWidth="1"/>
    <col min="3" max="3" width="70.42578125" customWidth="1"/>
    <col min="4" max="4" width="9.140625" customWidth="1"/>
    <col min="5" max="5" width="5.7109375" customWidth="1"/>
    <col min="6" max="6" width="9.140625" customWidth="1"/>
    <col min="7" max="16376" width="9.140625" hidden="1"/>
    <col min="16377" max="16377" width="3.140625" hidden="1" customWidth="1"/>
    <col min="16378" max="16378" width="4.140625" hidden="1" customWidth="1"/>
    <col min="16379" max="16384" width="9.140625" hidden="1"/>
  </cols>
  <sheetData>
    <row r="1" spans="1:6" ht="30" customHeight="1">
      <c r="F1" s="51"/>
    </row>
    <row r="2" spans="1:6" ht="32.25" customHeight="1">
      <c r="A2" s="48"/>
      <c r="B2" s="48"/>
      <c r="C2" s="48"/>
      <c r="D2" s="48"/>
      <c r="F2" s="51"/>
    </row>
    <row r="3" spans="1:6" s="35" customFormat="1" ht="60.75" customHeight="1">
      <c r="A3" s="49"/>
      <c r="B3" s="106" t="s">
        <v>132</v>
      </c>
      <c r="C3" s="105" t="s">
        <v>131</v>
      </c>
      <c r="D3" s="49"/>
      <c r="F3" s="53"/>
    </row>
    <row r="4" spans="1:6" ht="63" customHeight="1">
      <c r="A4" s="48"/>
      <c r="B4" s="107" t="s">
        <v>133</v>
      </c>
      <c r="C4" s="57" t="s">
        <v>71</v>
      </c>
      <c r="D4" s="48"/>
      <c r="F4" s="51"/>
    </row>
    <row r="5" spans="1:6">
      <c r="A5" s="48"/>
      <c r="B5" s="50"/>
      <c r="C5" s="50"/>
      <c r="D5" s="48"/>
      <c r="F5" s="51"/>
    </row>
    <row r="6" spans="1:6">
      <c r="A6" s="48"/>
      <c r="B6" s="50"/>
      <c r="C6" s="50"/>
      <c r="D6" s="48"/>
      <c r="F6" s="51"/>
    </row>
    <row r="7" spans="1:6">
      <c r="A7" s="48"/>
      <c r="B7" s="50"/>
      <c r="C7" s="50"/>
      <c r="D7" s="48"/>
      <c r="F7" s="51"/>
    </row>
    <row r="8" spans="1:6">
      <c r="B8" s="34"/>
      <c r="C8" s="34"/>
      <c r="F8" s="51"/>
    </row>
    <row r="9" spans="1:6" s="51" customFormat="1" ht="249.95" customHeight="1">
      <c r="A9" s="142"/>
      <c r="B9" s="143"/>
      <c r="C9" s="143"/>
      <c r="D9" s="143"/>
      <c r="E9" s="143"/>
      <c r="F9" s="143"/>
    </row>
    <row r="10" spans="1:6" s="51" customFormat="1">
      <c r="B10" s="52"/>
      <c r="C10" s="52"/>
    </row>
    <row r="11" spans="1:6" s="51" customFormat="1">
      <c r="B11" s="52"/>
      <c r="C11" s="52"/>
    </row>
    <row r="12" spans="1:6" s="51" customFormat="1">
      <c r="B12" s="52"/>
      <c r="C12" s="52"/>
    </row>
    <row r="13" spans="1:6" s="51" customFormat="1">
      <c r="B13" s="52"/>
      <c r="C13" s="52"/>
    </row>
    <row r="14" spans="1:6" s="51" customFormat="1">
      <c r="B14" s="52"/>
      <c r="C14" s="52"/>
    </row>
    <row r="15" spans="1:6" s="51" customFormat="1">
      <c r="B15" s="52"/>
      <c r="C15" s="52"/>
    </row>
    <row r="16" spans="1:6" s="51" customFormat="1">
      <c r="B16" s="52"/>
      <c r="C16" s="52"/>
    </row>
    <row r="17" spans="2:3" s="51" customFormat="1">
      <c r="B17" s="52"/>
      <c r="C17" s="52"/>
    </row>
    <row r="18" spans="2:3" s="51" customFormat="1"/>
    <row r="19" spans="2:3" s="51" customFormat="1"/>
    <row r="20" spans="2:3" s="51" customFormat="1"/>
    <row r="21" spans="2:3" s="51" customFormat="1"/>
    <row r="22" spans="2:3" s="51" customFormat="1"/>
    <row r="23" spans="2:3" s="51" customFormat="1"/>
    <row r="24" spans="2:3" s="51" customFormat="1"/>
    <row r="25" spans="2:3" s="51" customFormat="1"/>
    <row r="26" spans="2:3" s="51" customFormat="1"/>
    <row r="27" spans="2:3" s="51" customFormat="1"/>
    <row r="28" spans="2:3" s="51" customFormat="1"/>
    <row r="29" spans="2:3" s="51" customFormat="1"/>
    <row r="30" spans="2:3" s="51" customFormat="1"/>
    <row r="31" spans="2:3" s="51" customFormat="1"/>
    <row r="32" spans="2:3" s="51" customFormat="1"/>
    <row r="33" s="51" customFormat="1"/>
    <row r="34" s="51" customFormat="1"/>
    <row r="35" s="51" customFormat="1"/>
    <row r="36" s="51" customFormat="1"/>
    <row r="37" s="51" customFormat="1"/>
    <row r="38" s="51" customFormat="1"/>
    <row r="39" s="51" customFormat="1"/>
    <row r="40" s="51" customFormat="1"/>
    <row r="41" s="51" customFormat="1"/>
    <row r="42" s="51" customFormat="1"/>
    <row r="43" s="51" customFormat="1"/>
    <row r="44" s="51" customFormat="1"/>
    <row r="45" s="51" customFormat="1"/>
    <row r="46" s="51" customFormat="1"/>
    <row r="47" s="51" customFormat="1"/>
    <row r="48" s="51" customFormat="1"/>
    <row r="49" s="51" customFormat="1"/>
    <row r="50" s="51" customFormat="1"/>
    <row r="51" s="51" customFormat="1"/>
    <row r="52" s="51" customFormat="1"/>
    <row r="53" s="51" customFormat="1"/>
    <row r="54" s="51" customFormat="1"/>
    <row r="55" s="51" customFormat="1"/>
    <row r="56" s="51" customFormat="1"/>
    <row r="57" s="51" customFormat="1"/>
    <row r="58" s="51" customFormat="1"/>
    <row r="59" s="51" customFormat="1"/>
    <row r="60" s="51" customFormat="1"/>
    <row r="61" s="51" customFormat="1"/>
    <row r="62" s="51" customFormat="1"/>
    <row r="63" s="51" customFormat="1"/>
    <row r="64" s="51" customFormat="1"/>
    <row r="65" s="51" customFormat="1"/>
    <row r="66" s="51" customFormat="1"/>
    <row r="67" s="51" customFormat="1"/>
    <row r="68" s="51" customFormat="1"/>
    <row r="69" s="51" customFormat="1"/>
    <row r="70" s="51" customFormat="1"/>
    <row r="71" s="51" customFormat="1"/>
    <row r="72" s="51" customFormat="1"/>
    <row r="73" s="51" customFormat="1"/>
    <row r="74" s="51" customFormat="1"/>
    <row r="75" s="51" customFormat="1"/>
    <row r="76" s="51" customFormat="1"/>
    <row r="77" s="51" customFormat="1"/>
    <row r="78" s="51" customFormat="1"/>
    <row r="79" s="51" customFormat="1"/>
    <row r="80" s="51" customFormat="1"/>
    <row r="81" s="51" customFormat="1"/>
    <row r="82" s="51" customFormat="1"/>
    <row r="83" s="51" customFormat="1"/>
    <row r="84" s="51" customFormat="1"/>
    <row r="85" s="51" customFormat="1"/>
    <row r="86" s="51" customFormat="1"/>
    <row r="87" s="51" customFormat="1"/>
    <row r="88" s="51" customFormat="1"/>
    <row r="89" s="51" customFormat="1"/>
  </sheetData>
  <sheetProtection password="8659" sheet="1" objects="1" scenarios="1"/>
  <customSheetViews>
    <customSheetView guid="{8E6981CB-B0B0-49A8-8396-1B2F8F664234}" hiddenColumns="1">
      <pane xSplit="6" ySplit="8.513513513513514" topLeftCell="G16" activePane="bottomRight" state="frozen"/>
      <selection pane="bottomRight"/>
      <pageMargins left="0.7" right="0.7" top="0.75" bottom="0.75" header="0.3" footer="0.3"/>
      <pageSetup paperSize="9" orientation="portrait" verticalDpi="0" r:id="rId1"/>
    </customSheetView>
    <customSheetView guid="{E13557D9-7FAD-467F-9A1F-C2318B9AC2F5}" hiddenColumns="1">
      <pane xSplit="6" ySplit="8.513513513513514" topLeftCell="G16" activePane="bottomRight" state="frozen"/>
      <selection pane="bottomRight"/>
      <pageMargins left="0.7" right="0.7" top="0.75" bottom="0.75" header="0.3" footer="0.3"/>
      <pageSetup paperSize="9" orientation="portrait" verticalDpi="0" r:id="rId2"/>
    </customSheetView>
  </customSheetViews>
  <mergeCells count="1">
    <mergeCell ref="A9:F9"/>
  </mergeCells>
  <pageMargins left="0.7" right="0.7" top="0.75" bottom="0.75" header="0.3" footer="0.3"/>
  <pageSetup paperSize="9" orientation="portrait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58"/>
  <sheetViews>
    <sheetView workbookViewId="0">
      <pane xSplit="4" ySplit="3" topLeftCell="E4" activePane="bottomRight" state="frozen"/>
      <selection pane="topRight" activeCell="G1" sqref="G1"/>
      <selection pane="bottomLeft" activeCell="A4" sqref="A4"/>
      <selection pane="bottomRight" activeCell="B257" sqref="B257"/>
    </sheetView>
  </sheetViews>
  <sheetFormatPr defaultColWidth="0" defaultRowHeight="15" zeroHeight="1"/>
  <cols>
    <col min="1" max="1" width="14" style="122" customWidth="1"/>
    <col min="2" max="2" width="76.28515625" style="90" customWidth="1"/>
    <col min="3" max="3" width="17.85546875" style="126" customWidth="1"/>
    <col min="4" max="4" width="9.140625" style="83" customWidth="1"/>
    <col min="5" max="5" width="9.140625" style="81" hidden="1" customWidth="1"/>
    <col min="6" max="16384" width="9.140625" style="81" hidden="1"/>
  </cols>
  <sheetData>
    <row r="1" spans="1:4" ht="54" customHeight="1">
      <c r="A1" s="144"/>
      <c r="B1" s="145"/>
      <c r="C1" s="146"/>
    </row>
    <row r="2" spans="1:4" ht="34.5" customHeight="1">
      <c r="A2" s="87" t="s">
        <v>72</v>
      </c>
      <c r="B2" s="88" t="s">
        <v>73</v>
      </c>
      <c r="C2" s="87" t="s">
        <v>56</v>
      </c>
    </row>
    <row r="3" spans="1:4" s="82" customFormat="1" ht="35.1" customHeight="1">
      <c r="A3" s="116">
        <v>320100128</v>
      </c>
      <c r="B3" s="117" t="s">
        <v>74</v>
      </c>
      <c r="C3" s="123">
        <v>450000</v>
      </c>
      <c r="D3" s="84"/>
    </row>
    <row r="4" spans="1:4" s="82" customFormat="1" ht="35.1" customHeight="1">
      <c r="A4" s="116">
        <v>320100181</v>
      </c>
      <c r="B4" s="117" t="s">
        <v>75</v>
      </c>
      <c r="C4" s="123">
        <v>0</v>
      </c>
      <c r="D4" s="84"/>
    </row>
    <row r="5" spans="1:4" s="82" customFormat="1" ht="35.1" customHeight="1">
      <c r="A5" s="116">
        <v>320100195</v>
      </c>
      <c r="B5" s="117" t="s">
        <v>76</v>
      </c>
      <c r="C5" s="123">
        <v>0</v>
      </c>
      <c r="D5" s="84"/>
    </row>
    <row r="6" spans="1:4" s="82" customFormat="1" ht="35.1" customHeight="1">
      <c r="A6" s="116">
        <v>320100196</v>
      </c>
      <c r="B6" s="117" t="s">
        <v>77</v>
      </c>
      <c r="C6" s="123">
        <v>212593</v>
      </c>
      <c r="D6" s="84"/>
    </row>
    <row r="7" spans="1:4" s="82" customFormat="1" ht="35.1" customHeight="1">
      <c r="A7" s="116">
        <v>320100198</v>
      </c>
      <c r="B7" s="117" t="s">
        <v>78</v>
      </c>
      <c r="C7" s="123">
        <v>790640</v>
      </c>
      <c r="D7" s="84"/>
    </row>
    <row r="8" spans="1:4" s="82" customFormat="1" ht="35.1" customHeight="1">
      <c r="A8" s="116">
        <v>320200104</v>
      </c>
      <c r="B8" s="117" t="s">
        <v>79</v>
      </c>
      <c r="C8" s="123">
        <v>0</v>
      </c>
      <c r="D8" s="84"/>
    </row>
    <row r="9" spans="1:4" s="82" customFormat="1" ht="35.1" customHeight="1">
      <c r="A9" s="116">
        <v>320200113</v>
      </c>
      <c r="B9" s="117" t="s">
        <v>80</v>
      </c>
      <c r="C9" s="123">
        <v>0</v>
      </c>
      <c r="D9" s="84"/>
    </row>
    <row r="10" spans="1:4" s="82" customFormat="1" ht="35.1" customHeight="1">
      <c r="A10" s="116">
        <v>320300199</v>
      </c>
      <c r="B10" s="117" t="s">
        <v>81</v>
      </c>
      <c r="C10" s="123">
        <v>192220</v>
      </c>
      <c r="D10" s="84"/>
    </row>
    <row r="11" spans="1:4" s="82" customFormat="1" ht="35.1" customHeight="1">
      <c r="A11" s="116">
        <v>320700204</v>
      </c>
      <c r="B11" s="117" t="s">
        <v>82</v>
      </c>
      <c r="C11" s="123">
        <v>366678</v>
      </c>
      <c r="D11" s="84"/>
    </row>
    <row r="12" spans="1:4" s="82" customFormat="1" ht="35.1" customHeight="1">
      <c r="A12" s="116">
        <v>320800101</v>
      </c>
      <c r="B12" s="117" t="s">
        <v>120</v>
      </c>
      <c r="C12" s="123">
        <v>0</v>
      </c>
      <c r="D12" s="84"/>
    </row>
    <row r="13" spans="1:4" s="82" customFormat="1" ht="35.1" customHeight="1">
      <c r="A13" s="116">
        <v>330500201</v>
      </c>
      <c r="B13" s="117" t="s">
        <v>83</v>
      </c>
      <c r="C13" s="123"/>
      <c r="D13" s="84"/>
    </row>
    <row r="14" spans="1:4" s="82" customFormat="1" ht="35.1" customHeight="1">
      <c r="A14" s="116">
        <v>350109999</v>
      </c>
      <c r="B14" s="117" t="s">
        <v>84</v>
      </c>
      <c r="C14" s="123"/>
      <c r="D14" s="84"/>
    </row>
    <row r="15" spans="1:4" s="82" customFormat="1" ht="35.1" customHeight="1">
      <c r="A15" s="116">
        <v>350110101</v>
      </c>
      <c r="B15" s="117" t="s">
        <v>85</v>
      </c>
      <c r="C15" s="123"/>
      <c r="D15" s="84"/>
    </row>
    <row r="16" spans="1:4" s="82" customFormat="1" ht="35.1" customHeight="1">
      <c r="A16" s="116">
        <v>350110102</v>
      </c>
      <c r="B16" s="117" t="s">
        <v>86</v>
      </c>
      <c r="C16" s="123"/>
      <c r="D16" s="84"/>
    </row>
    <row r="17" spans="1:4" s="82" customFormat="1" ht="35.1" customHeight="1">
      <c r="A17" s="116">
        <v>350110104</v>
      </c>
      <c r="B17" s="117" t="s">
        <v>87</v>
      </c>
      <c r="C17" s="123"/>
      <c r="D17" s="84"/>
    </row>
    <row r="18" spans="1:4" s="82" customFormat="1" ht="35.1" customHeight="1">
      <c r="A18" s="116">
        <v>350110108</v>
      </c>
      <c r="B18" s="117" t="s">
        <v>88</v>
      </c>
      <c r="C18" s="123"/>
      <c r="D18" s="84"/>
    </row>
    <row r="19" spans="1:4" s="82" customFormat="1" ht="35.1" customHeight="1">
      <c r="A19" s="116">
        <v>350110199</v>
      </c>
      <c r="B19" s="117" t="s">
        <v>89</v>
      </c>
      <c r="C19" s="123"/>
      <c r="D19" s="84"/>
    </row>
    <row r="20" spans="1:4" s="82" customFormat="1" ht="35.1" customHeight="1">
      <c r="A20" s="116">
        <v>350200101</v>
      </c>
      <c r="B20" s="117" t="s">
        <v>90</v>
      </c>
      <c r="C20" s="123"/>
      <c r="D20" s="84"/>
    </row>
    <row r="21" spans="1:4" s="82" customFormat="1" ht="35.1" customHeight="1">
      <c r="A21" s="116">
        <v>350200102</v>
      </c>
      <c r="B21" s="117" t="s">
        <v>91</v>
      </c>
      <c r="C21" s="123"/>
      <c r="D21" s="84"/>
    </row>
    <row r="22" spans="1:4" s="82" customFormat="1" ht="35.1" customHeight="1">
      <c r="A22" s="116">
        <v>350200103</v>
      </c>
      <c r="B22" s="117" t="s">
        <v>92</v>
      </c>
      <c r="C22" s="123"/>
      <c r="D22" s="84"/>
    </row>
    <row r="23" spans="1:4" s="82" customFormat="1" ht="35.1" customHeight="1">
      <c r="A23" s="116">
        <v>350200104</v>
      </c>
      <c r="B23" s="117" t="s">
        <v>93</v>
      </c>
      <c r="C23" s="123"/>
      <c r="D23" s="84"/>
    </row>
    <row r="24" spans="1:4" s="82" customFormat="1" ht="35.1" customHeight="1">
      <c r="A24" s="116">
        <v>350200105</v>
      </c>
      <c r="B24" s="117" t="s">
        <v>94</v>
      </c>
      <c r="C24" s="123"/>
      <c r="D24" s="84"/>
    </row>
    <row r="25" spans="1:4" s="82" customFormat="1" ht="35.1" customHeight="1">
      <c r="A25" s="116">
        <v>350200106</v>
      </c>
      <c r="B25" s="117" t="s">
        <v>95</v>
      </c>
      <c r="C25" s="123"/>
      <c r="D25" s="84"/>
    </row>
    <row r="26" spans="1:4" s="82" customFormat="1" ht="35.1" customHeight="1">
      <c r="A26" s="116">
        <v>350200110</v>
      </c>
      <c r="B26" s="117" t="s">
        <v>96</v>
      </c>
      <c r="C26" s="123"/>
      <c r="D26" s="84"/>
    </row>
    <row r="27" spans="1:4" s="82" customFormat="1" ht="35.1" customHeight="1">
      <c r="A27" s="116">
        <v>350200114</v>
      </c>
      <c r="B27" s="117" t="s">
        <v>97</v>
      </c>
      <c r="C27" s="123"/>
      <c r="D27" s="84"/>
    </row>
    <row r="28" spans="1:4" s="82" customFormat="1" ht="35.1" customHeight="1">
      <c r="A28" s="116">
        <v>350200115</v>
      </c>
      <c r="B28" s="117" t="s">
        <v>98</v>
      </c>
      <c r="C28" s="123"/>
      <c r="D28" s="84"/>
    </row>
    <row r="29" spans="1:4" s="82" customFormat="1" ht="35.1" customHeight="1">
      <c r="A29" s="116">
        <v>350200199</v>
      </c>
      <c r="B29" s="117" t="s">
        <v>99</v>
      </c>
      <c r="C29" s="123"/>
      <c r="D29" s="84"/>
    </row>
    <row r="30" spans="1:4" s="82" customFormat="1" ht="35.1" customHeight="1">
      <c r="A30" s="116">
        <v>350200201</v>
      </c>
      <c r="B30" s="117" t="s">
        <v>100</v>
      </c>
      <c r="C30" s="123"/>
      <c r="D30" s="84"/>
    </row>
    <row r="31" spans="1:4" s="82" customFormat="1" ht="35.1" customHeight="1">
      <c r="A31" s="116">
        <v>350200203</v>
      </c>
      <c r="B31" s="117" t="s">
        <v>101</v>
      </c>
      <c r="C31" s="123"/>
      <c r="D31" s="84"/>
    </row>
    <row r="32" spans="1:4" s="82" customFormat="1" ht="35.1" customHeight="1">
      <c r="A32" s="116">
        <v>350200204</v>
      </c>
      <c r="B32" s="117" t="s">
        <v>102</v>
      </c>
      <c r="C32" s="123"/>
      <c r="D32" s="84"/>
    </row>
    <row r="33" spans="1:4" s="82" customFormat="1" ht="35.1" customHeight="1">
      <c r="A33" s="116">
        <v>350200205</v>
      </c>
      <c r="B33" s="117" t="s">
        <v>103</v>
      </c>
      <c r="C33" s="123"/>
      <c r="D33" s="84"/>
    </row>
    <row r="34" spans="1:4" s="82" customFormat="1" ht="35.1" customHeight="1">
      <c r="A34" s="116">
        <v>350200206</v>
      </c>
      <c r="B34" s="117" t="s">
        <v>104</v>
      </c>
      <c r="C34" s="123"/>
      <c r="D34" s="84"/>
    </row>
    <row r="35" spans="1:4" s="82" customFormat="1" ht="35.1" customHeight="1">
      <c r="A35" s="116">
        <v>350200207</v>
      </c>
      <c r="B35" s="117" t="s">
        <v>105</v>
      </c>
      <c r="C35" s="123"/>
      <c r="D35" s="84"/>
    </row>
    <row r="36" spans="1:4" s="82" customFormat="1" ht="35.1" customHeight="1">
      <c r="A36" s="116">
        <v>350200208</v>
      </c>
      <c r="B36" s="117" t="s">
        <v>106</v>
      </c>
      <c r="C36" s="123"/>
      <c r="D36" s="84"/>
    </row>
    <row r="37" spans="1:4" s="82" customFormat="1" ht="35.1" customHeight="1">
      <c r="A37" s="116">
        <v>350200210</v>
      </c>
      <c r="B37" s="117" t="s">
        <v>107</v>
      </c>
      <c r="C37" s="123"/>
      <c r="D37" s="84"/>
    </row>
    <row r="38" spans="1:4" s="82" customFormat="1" ht="35.1" customHeight="1">
      <c r="A38" s="116">
        <v>350200299</v>
      </c>
      <c r="B38" s="117" t="s">
        <v>108</v>
      </c>
      <c r="C38" s="123"/>
      <c r="D38" s="84"/>
    </row>
    <row r="39" spans="1:4" s="82" customFormat="1" ht="35.1" customHeight="1">
      <c r="A39" s="116">
        <v>350300101</v>
      </c>
      <c r="B39" s="117" t="s">
        <v>109</v>
      </c>
      <c r="C39" s="123"/>
      <c r="D39" s="84"/>
    </row>
    <row r="40" spans="1:4" s="82" customFormat="1" ht="35.1" customHeight="1">
      <c r="A40" s="116">
        <v>350300111</v>
      </c>
      <c r="B40" s="117" t="s">
        <v>110</v>
      </c>
      <c r="C40" s="123"/>
      <c r="D40" s="84"/>
    </row>
    <row r="41" spans="1:4" s="82" customFormat="1" ht="35.1" customHeight="1">
      <c r="A41" s="116">
        <v>350300112</v>
      </c>
      <c r="B41" s="117" t="s">
        <v>111</v>
      </c>
      <c r="C41" s="123"/>
      <c r="D41" s="84"/>
    </row>
    <row r="42" spans="1:4" s="82" customFormat="1" ht="35.1" customHeight="1">
      <c r="A42" s="116">
        <v>350300199</v>
      </c>
      <c r="B42" s="117" t="s">
        <v>112</v>
      </c>
      <c r="C42" s="123"/>
      <c r="D42" s="84"/>
    </row>
    <row r="43" spans="1:4" s="82" customFormat="1" ht="35.1" customHeight="1">
      <c r="A43" s="116">
        <v>350410101</v>
      </c>
      <c r="B43" s="117" t="s">
        <v>113</v>
      </c>
      <c r="C43" s="123"/>
      <c r="D43" s="84"/>
    </row>
    <row r="44" spans="1:4" s="82" customFormat="1" ht="35.1" customHeight="1">
      <c r="A44" s="116">
        <v>350410102</v>
      </c>
      <c r="B44" s="117" t="s">
        <v>114</v>
      </c>
      <c r="C44" s="123"/>
      <c r="D44" s="84"/>
    </row>
    <row r="45" spans="1:4" s="82" customFormat="1" ht="35.1" customHeight="1">
      <c r="A45" s="116">
        <v>350410301</v>
      </c>
      <c r="B45" s="117" t="s">
        <v>115</v>
      </c>
      <c r="C45" s="123"/>
      <c r="D45" s="84"/>
    </row>
    <row r="46" spans="1:4" s="82" customFormat="1" ht="35.1" customHeight="1">
      <c r="A46" s="118">
        <v>350800101</v>
      </c>
      <c r="B46" s="119" t="s">
        <v>116</v>
      </c>
      <c r="C46" s="124"/>
      <c r="D46" s="84"/>
    </row>
    <row r="47" spans="1:4" s="85" customFormat="1" ht="35.1" customHeight="1">
      <c r="A47" s="120">
        <v>350200301</v>
      </c>
      <c r="B47" s="121" t="s">
        <v>117</v>
      </c>
      <c r="C47" s="125">
        <v>111400</v>
      </c>
      <c r="D47" s="86"/>
    </row>
    <row r="48" spans="1:4" s="85" customFormat="1" ht="35.1" customHeight="1">
      <c r="A48" s="116" t="s">
        <v>121</v>
      </c>
      <c r="B48" s="117" t="s">
        <v>122</v>
      </c>
      <c r="C48" s="125">
        <v>0</v>
      </c>
      <c r="D48" s="86"/>
    </row>
    <row r="49" spans="1:4" s="85" customFormat="1" ht="35.1" customHeight="1">
      <c r="A49" s="120"/>
      <c r="B49" s="121"/>
      <c r="C49" s="125"/>
      <c r="D49" s="86"/>
    </row>
    <row r="50" spans="1:4" s="85" customFormat="1" ht="35.1" customHeight="1">
      <c r="A50" s="120"/>
      <c r="B50" s="121"/>
      <c r="C50" s="125"/>
      <c r="D50" s="86"/>
    </row>
    <row r="51" spans="1:4" s="85" customFormat="1" ht="35.1" customHeight="1">
      <c r="A51" s="120"/>
      <c r="B51" s="121"/>
      <c r="C51" s="125"/>
      <c r="D51" s="86"/>
    </row>
    <row r="52" spans="1:4" s="85" customFormat="1" ht="35.1" customHeight="1">
      <c r="A52" s="120"/>
      <c r="B52" s="121"/>
      <c r="C52" s="125"/>
      <c r="D52" s="86"/>
    </row>
    <row r="53" spans="1:4" s="85" customFormat="1" ht="35.1" customHeight="1">
      <c r="A53" s="120"/>
      <c r="B53" s="121"/>
      <c r="C53" s="125"/>
      <c r="D53" s="86"/>
    </row>
    <row r="54" spans="1:4" s="85" customFormat="1" ht="35.1" customHeight="1">
      <c r="A54" s="120"/>
      <c r="B54" s="121"/>
      <c r="C54" s="125"/>
      <c r="D54" s="86"/>
    </row>
    <row r="55" spans="1:4" s="85" customFormat="1" ht="35.1" customHeight="1">
      <c r="A55" s="120"/>
      <c r="B55" s="121"/>
      <c r="C55" s="125"/>
      <c r="D55" s="86"/>
    </row>
    <row r="56" spans="1:4" s="85" customFormat="1" ht="35.1" customHeight="1">
      <c r="A56" s="120"/>
      <c r="B56" s="121"/>
      <c r="C56" s="125"/>
      <c r="D56" s="86"/>
    </row>
    <row r="57" spans="1:4" s="85" customFormat="1" ht="35.1" customHeight="1">
      <c r="A57" s="120"/>
      <c r="B57" s="121"/>
      <c r="C57" s="125"/>
      <c r="D57" s="86"/>
    </row>
    <row r="58" spans="1:4" s="85" customFormat="1" ht="35.1" customHeight="1">
      <c r="A58" s="120"/>
      <c r="B58" s="121"/>
      <c r="C58" s="125"/>
      <c r="D58" s="86"/>
    </row>
    <row r="59" spans="1:4" s="85" customFormat="1" ht="35.1" customHeight="1">
      <c r="A59" s="120"/>
      <c r="B59" s="121"/>
      <c r="C59" s="125"/>
      <c r="D59" s="86"/>
    </row>
    <row r="60" spans="1:4" s="85" customFormat="1" ht="35.1" customHeight="1">
      <c r="A60" s="120"/>
      <c r="B60" s="121"/>
      <c r="C60" s="125"/>
      <c r="D60" s="86"/>
    </row>
    <row r="61" spans="1:4" s="85" customFormat="1" ht="35.1" customHeight="1">
      <c r="A61" s="120"/>
      <c r="B61" s="121"/>
      <c r="C61" s="125"/>
      <c r="D61" s="86"/>
    </row>
    <row r="62" spans="1:4" s="85" customFormat="1" ht="35.1" customHeight="1">
      <c r="A62" s="120"/>
      <c r="B62" s="121"/>
      <c r="C62" s="125"/>
      <c r="D62" s="86"/>
    </row>
    <row r="63" spans="1:4" s="85" customFormat="1" ht="35.1" customHeight="1">
      <c r="A63" s="120"/>
      <c r="B63" s="121"/>
      <c r="C63" s="125"/>
      <c r="D63" s="86"/>
    </row>
    <row r="64" spans="1:4" s="85" customFormat="1" ht="35.1" customHeight="1">
      <c r="A64" s="120"/>
      <c r="B64" s="121"/>
      <c r="C64" s="125"/>
      <c r="D64" s="86"/>
    </row>
    <row r="65" spans="1:4" s="85" customFormat="1" ht="35.1" customHeight="1">
      <c r="A65" s="120"/>
      <c r="B65" s="121"/>
      <c r="C65" s="125"/>
      <c r="D65" s="86"/>
    </row>
    <row r="66" spans="1:4" s="85" customFormat="1" ht="35.1" customHeight="1">
      <c r="A66" s="120"/>
      <c r="B66" s="121"/>
      <c r="C66" s="125"/>
      <c r="D66" s="86"/>
    </row>
    <row r="67" spans="1:4" s="85" customFormat="1" ht="35.1" customHeight="1">
      <c r="A67" s="120"/>
      <c r="B67" s="121"/>
      <c r="C67" s="125"/>
      <c r="D67" s="86"/>
    </row>
    <row r="68" spans="1:4" s="85" customFormat="1" ht="35.1" customHeight="1">
      <c r="A68" s="120"/>
      <c r="B68" s="121"/>
      <c r="C68" s="125"/>
      <c r="D68" s="86"/>
    </row>
    <row r="69" spans="1:4" s="85" customFormat="1" ht="35.1" customHeight="1">
      <c r="A69" s="120"/>
      <c r="B69" s="121"/>
      <c r="C69" s="125"/>
      <c r="D69" s="86"/>
    </row>
    <row r="70" spans="1:4" s="85" customFormat="1" ht="35.1" customHeight="1">
      <c r="A70" s="120"/>
      <c r="B70" s="121"/>
      <c r="C70" s="125"/>
      <c r="D70" s="86"/>
    </row>
    <row r="71" spans="1:4" s="85" customFormat="1" ht="35.1" customHeight="1">
      <c r="A71" s="120"/>
      <c r="B71" s="121"/>
      <c r="C71" s="125"/>
      <c r="D71" s="86"/>
    </row>
    <row r="72" spans="1:4" s="85" customFormat="1" ht="35.1" customHeight="1">
      <c r="A72" s="120"/>
      <c r="B72" s="121"/>
      <c r="C72" s="125"/>
      <c r="D72" s="86"/>
    </row>
    <row r="73" spans="1:4" s="85" customFormat="1" ht="35.1" customHeight="1">
      <c r="A73" s="120"/>
      <c r="B73" s="121"/>
      <c r="C73" s="125"/>
      <c r="D73" s="86"/>
    </row>
    <row r="74" spans="1:4" s="85" customFormat="1" ht="35.1" customHeight="1">
      <c r="A74" s="120"/>
      <c r="B74" s="121"/>
      <c r="C74" s="125"/>
      <c r="D74" s="86"/>
    </row>
    <row r="75" spans="1:4" s="85" customFormat="1" ht="35.1" customHeight="1">
      <c r="A75" s="120"/>
      <c r="B75" s="121"/>
      <c r="C75" s="125"/>
      <c r="D75" s="86"/>
    </row>
    <row r="76" spans="1:4" s="85" customFormat="1" ht="35.1" customHeight="1">
      <c r="A76" s="120"/>
      <c r="B76" s="121"/>
      <c r="C76" s="125"/>
      <c r="D76" s="86"/>
    </row>
    <row r="77" spans="1:4" s="85" customFormat="1" ht="35.1" customHeight="1">
      <c r="A77" s="120"/>
      <c r="B77" s="121"/>
      <c r="C77" s="125"/>
      <c r="D77" s="86"/>
    </row>
    <row r="78" spans="1:4" s="85" customFormat="1" ht="35.1" customHeight="1">
      <c r="A78" s="120"/>
      <c r="B78" s="121"/>
      <c r="C78" s="125"/>
      <c r="D78" s="86"/>
    </row>
    <row r="79" spans="1:4" s="85" customFormat="1" ht="35.1" customHeight="1">
      <c r="A79" s="120"/>
      <c r="B79" s="121"/>
      <c r="C79" s="125"/>
      <c r="D79" s="86"/>
    </row>
    <row r="80" spans="1:4" s="85" customFormat="1" ht="35.1" customHeight="1">
      <c r="A80" s="120"/>
      <c r="B80" s="121"/>
      <c r="C80" s="125"/>
      <c r="D80" s="86"/>
    </row>
    <row r="81" spans="1:4" s="85" customFormat="1" ht="35.1" customHeight="1">
      <c r="A81" s="120"/>
      <c r="B81" s="121"/>
      <c r="C81" s="125"/>
      <c r="D81" s="86"/>
    </row>
    <row r="82" spans="1:4" s="85" customFormat="1" ht="35.1" customHeight="1">
      <c r="A82" s="120"/>
      <c r="B82" s="121"/>
      <c r="C82" s="125"/>
      <c r="D82" s="86"/>
    </row>
    <row r="83" spans="1:4" s="85" customFormat="1" ht="35.1" customHeight="1">
      <c r="A83" s="120"/>
      <c r="B83" s="121"/>
      <c r="C83" s="125"/>
      <c r="D83" s="86"/>
    </row>
    <row r="84" spans="1:4" s="85" customFormat="1" ht="35.1" customHeight="1">
      <c r="A84" s="120"/>
      <c r="B84" s="121"/>
      <c r="C84" s="125"/>
      <c r="D84" s="86"/>
    </row>
    <row r="85" spans="1:4" s="85" customFormat="1" ht="35.1" customHeight="1">
      <c r="A85" s="120"/>
      <c r="B85" s="121"/>
      <c r="C85" s="125"/>
      <c r="D85" s="86"/>
    </row>
    <row r="86" spans="1:4" s="85" customFormat="1" ht="35.1" customHeight="1">
      <c r="A86" s="120"/>
      <c r="B86" s="121"/>
      <c r="C86" s="125"/>
      <c r="D86" s="86"/>
    </row>
    <row r="87" spans="1:4" s="85" customFormat="1" ht="35.1" customHeight="1">
      <c r="A87" s="120"/>
      <c r="B87" s="121"/>
      <c r="C87" s="125"/>
      <c r="D87" s="86"/>
    </row>
    <row r="88" spans="1:4" s="85" customFormat="1" ht="35.1" customHeight="1">
      <c r="A88" s="120"/>
      <c r="B88" s="121"/>
      <c r="C88" s="125"/>
      <c r="D88" s="86"/>
    </row>
    <row r="89" spans="1:4" s="85" customFormat="1" ht="35.1" customHeight="1">
      <c r="A89" s="120"/>
      <c r="B89" s="121"/>
      <c r="C89" s="125"/>
      <c r="D89" s="86"/>
    </row>
    <row r="90" spans="1:4" s="85" customFormat="1" ht="35.1" customHeight="1">
      <c r="A90" s="120"/>
      <c r="B90" s="121"/>
      <c r="C90" s="125"/>
      <c r="D90" s="86"/>
    </row>
    <row r="91" spans="1:4" s="85" customFormat="1" ht="35.1" customHeight="1">
      <c r="A91" s="120"/>
      <c r="B91" s="121"/>
      <c r="C91" s="125"/>
      <c r="D91" s="86"/>
    </row>
    <row r="92" spans="1:4" s="85" customFormat="1" ht="35.1" customHeight="1">
      <c r="A92" s="120"/>
      <c r="B92" s="121"/>
      <c r="C92" s="125"/>
      <c r="D92" s="86"/>
    </row>
    <row r="93" spans="1:4" s="85" customFormat="1" ht="35.1" customHeight="1">
      <c r="A93" s="120"/>
      <c r="B93" s="121"/>
      <c r="C93" s="125"/>
      <c r="D93" s="86"/>
    </row>
    <row r="94" spans="1:4" s="85" customFormat="1" ht="35.1" customHeight="1">
      <c r="A94" s="120"/>
      <c r="B94" s="121"/>
      <c r="C94" s="125"/>
      <c r="D94" s="86"/>
    </row>
    <row r="95" spans="1:4" s="85" customFormat="1" ht="35.1" customHeight="1">
      <c r="A95" s="120"/>
      <c r="B95" s="121"/>
      <c r="C95" s="125"/>
      <c r="D95" s="86"/>
    </row>
    <row r="96" spans="1:4" s="85" customFormat="1" ht="35.1" customHeight="1">
      <c r="A96" s="120"/>
      <c r="B96" s="121"/>
      <c r="C96" s="125"/>
      <c r="D96" s="86"/>
    </row>
    <row r="97" spans="1:4" s="85" customFormat="1" ht="35.1" customHeight="1">
      <c r="A97" s="120"/>
      <c r="B97" s="121"/>
      <c r="C97" s="125"/>
      <c r="D97" s="86"/>
    </row>
    <row r="98" spans="1:4" s="85" customFormat="1" ht="35.1" customHeight="1">
      <c r="A98" s="120"/>
      <c r="B98" s="121"/>
      <c r="C98" s="125"/>
      <c r="D98" s="86"/>
    </row>
    <row r="99" spans="1:4" s="85" customFormat="1" ht="35.1" customHeight="1">
      <c r="A99" s="120"/>
      <c r="B99" s="121"/>
      <c r="C99" s="125"/>
      <c r="D99" s="86"/>
    </row>
    <row r="100" spans="1:4" s="85" customFormat="1" ht="35.1" customHeight="1">
      <c r="A100" s="120"/>
      <c r="B100" s="121"/>
      <c r="C100" s="125"/>
      <c r="D100" s="86"/>
    </row>
    <row r="101" spans="1:4" s="85" customFormat="1" ht="35.1" customHeight="1">
      <c r="A101" s="120"/>
      <c r="B101" s="121"/>
      <c r="C101" s="125"/>
      <c r="D101" s="86"/>
    </row>
    <row r="102" spans="1:4" s="85" customFormat="1" ht="35.1" customHeight="1">
      <c r="A102" s="120"/>
      <c r="B102" s="121"/>
      <c r="C102" s="125"/>
      <c r="D102" s="86"/>
    </row>
    <row r="103" spans="1:4" s="85" customFormat="1" ht="35.1" customHeight="1">
      <c r="A103" s="120"/>
      <c r="B103" s="121"/>
      <c r="C103" s="125"/>
      <c r="D103" s="86"/>
    </row>
    <row r="104" spans="1:4" s="85" customFormat="1" ht="35.1" customHeight="1">
      <c r="A104" s="120"/>
      <c r="B104" s="121"/>
      <c r="C104" s="125"/>
      <c r="D104" s="86"/>
    </row>
    <row r="105" spans="1:4" s="85" customFormat="1" ht="35.1" customHeight="1">
      <c r="A105" s="120"/>
      <c r="B105" s="121"/>
      <c r="C105" s="125"/>
      <c r="D105" s="86"/>
    </row>
    <row r="106" spans="1:4" s="85" customFormat="1" ht="35.1" customHeight="1">
      <c r="A106" s="120"/>
      <c r="B106" s="121"/>
      <c r="C106" s="125"/>
      <c r="D106" s="86"/>
    </row>
    <row r="107" spans="1:4" s="85" customFormat="1" ht="35.1" customHeight="1">
      <c r="A107" s="120"/>
      <c r="B107" s="121"/>
      <c r="C107" s="125"/>
      <c r="D107" s="86"/>
    </row>
    <row r="108" spans="1:4" s="85" customFormat="1" ht="35.1" customHeight="1">
      <c r="A108" s="120"/>
      <c r="B108" s="121"/>
      <c r="C108" s="125"/>
      <c r="D108" s="86"/>
    </row>
    <row r="109" spans="1:4" s="85" customFormat="1" ht="35.1" customHeight="1">
      <c r="A109" s="120"/>
      <c r="B109" s="121"/>
      <c r="C109" s="125"/>
      <c r="D109" s="86"/>
    </row>
    <row r="110" spans="1:4" s="85" customFormat="1" ht="35.1" customHeight="1">
      <c r="A110" s="120"/>
      <c r="B110" s="121"/>
      <c r="C110" s="125"/>
      <c r="D110" s="86"/>
    </row>
    <row r="111" spans="1:4" s="85" customFormat="1" ht="35.1" customHeight="1">
      <c r="A111" s="120"/>
      <c r="B111" s="121"/>
      <c r="C111" s="125"/>
      <c r="D111" s="86"/>
    </row>
    <row r="112" spans="1:4" s="85" customFormat="1" ht="35.1" customHeight="1">
      <c r="A112" s="120"/>
      <c r="B112" s="121"/>
      <c r="C112" s="125"/>
      <c r="D112" s="86"/>
    </row>
    <row r="113" spans="1:4" s="85" customFormat="1" ht="35.1" customHeight="1">
      <c r="A113" s="120"/>
      <c r="B113" s="121"/>
      <c r="C113" s="125"/>
      <c r="D113" s="86"/>
    </row>
    <row r="114" spans="1:4" s="85" customFormat="1" ht="35.1" customHeight="1">
      <c r="A114" s="120"/>
      <c r="B114" s="121"/>
      <c r="C114" s="125"/>
      <c r="D114" s="86"/>
    </row>
    <row r="115" spans="1:4" s="85" customFormat="1" ht="35.1" customHeight="1">
      <c r="A115" s="120"/>
      <c r="B115" s="121"/>
      <c r="C115" s="125"/>
      <c r="D115" s="86"/>
    </row>
    <row r="116" spans="1:4" s="85" customFormat="1" ht="35.1" customHeight="1">
      <c r="A116" s="120"/>
      <c r="B116" s="121"/>
      <c r="C116" s="125"/>
      <c r="D116" s="86"/>
    </row>
    <row r="117" spans="1:4" s="85" customFormat="1" ht="35.1" customHeight="1">
      <c r="A117" s="120"/>
      <c r="B117" s="121"/>
      <c r="C117" s="125"/>
      <c r="D117" s="86"/>
    </row>
    <row r="118" spans="1:4" s="85" customFormat="1" ht="35.1" customHeight="1">
      <c r="A118" s="120"/>
      <c r="B118" s="121"/>
      <c r="C118" s="125"/>
      <c r="D118" s="86"/>
    </row>
    <row r="119" spans="1:4" s="85" customFormat="1" ht="35.1" customHeight="1">
      <c r="A119" s="120"/>
      <c r="B119" s="121"/>
      <c r="C119" s="125"/>
      <c r="D119" s="86"/>
    </row>
    <row r="120" spans="1:4" s="85" customFormat="1" ht="35.1" customHeight="1">
      <c r="A120" s="120"/>
      <c r="B120" s="121"/>
      <c r="C120" s="125"/>
      <c r="D120" s="86"/>
    </row>
    <row r="121" spans="1:4" s="85" customFormat="1" ht="35.1" customHeight="1">
      <c r="A121" s="120"/>
      <c r="B121" s="121"/>
      <c r="C121" s="125"/>
      <c r="D121" s="86"/>
    </row>
    <row r="122" spans="1:4" s="85" customFormat="1" ht="35.1" customHeight="1">
      <c r="A122" s="120"/>
      <c r="B122" s="121"/>
      <c r="C122" s="125"/>
      <c r="D122" s="86"/>
    </row>
    <row r="123" spans="1:4" s="85" customFormat="1" ht="35.1" customHeight="1">
      <c r="A123" s="120"/>
      <c r="B123" s="121"/>
      <c r="C123" s="125"/>
      <c r="D123" s="86"/>
    </row>
    <row r="124" spans="1:4" s="85" customFormat="1" ht="35.1" customHeight="1">
      <c r="A124" s="120"/>
      <c r="B124" s="121"/>
      <c r="C124" s="125"/>
      <c r="D124" s="86"/>
    </row>
    <row r="125" spans="1:4" s="85" customFormat="1" ht="35.1" customHeight="1">
      <c r="A125" s="120"/>
      <c r="B125" s="121"/>
      <c r="C125" s="125"/>
      <c r="D125" s="86"/>
    </row>
    <row r="126" spans="1:4" s="85" customFormat="1" ht="35.1" customHeight="1">
      <c r="A126" s="120"/>
      <c r="B126" s="121"/>
      <c r="C126" s="125"/>
      <c r="D126" s="86"/>
    </row>
    <row r="127" spans="1:4" s="85" customFormat="1" ht="35.1" customHeight="1">
      <c r="A127" s="120"/>
      <c r="B127" s="121"/>
      <c r="C127" s="125"/>
      <c r="D127" s="86"/>
    </row>
    <row r="128" spans="1:4" s="85" customFormat="1" ht="35.1" customHeight="1">
      <c r="A128" s="120"/>
      <c r="B128" s="121"/>
      <c r="C128" s="125"/>
      <c r="D128" s="86"/>
    </row>
    <row r="129" spans="1:4" s="85" customFormat="1" ht="35.1" customHeight="1">
      <c r="A129" s="120"/>
      <c r="B129" s="121"/>
      <c r="C129" s="125"/>
      <c r="D129" s="86"/>
    </row>
    <row r="130" spans="1:4" s="85" customFormat="1" ht="35.1" customHeight="1">
      <c r="A130" s="120"/>
      <c r="B130" s="121"/>
      <c r="C130" s="125"/>
      <c r="D130" s="86"/>
    </row>
    <row r="131" spans="1:4" s="85" customFormat="1" ht="35.1" customHeight="1">
      <c r="A131" s="120"/>
      <c r="B131" s="121"/>
      <c r="C131" s="125"/>
      <c r="D131" s="86"/>
    </row>
    <row r="132" spans="1:4" s="85" customFormat="1" ht="35.1" customHeight="1">
      <c r="A132" s="120"/>
      <c r="B132" s="121"/>
      <c r="C132" s="125"/>
      <c r="D132" s="86"/>
    </row>
    <row r="133" spans="1:4" s="85" customFormat="1" ht="35.1" customHeight="1">
      <c r="A133" s="120"/>
      <c r="B133" s="121"/>
      <c r="C133" s="125"/>
      <c r="D133" s="86"/>
    </row>
    <row r="134" spans="1:4" s="85" customFormat="1" ht="35.1" customHeight="1">
      <c r="A134" s="120"/>
      <c r="B134" s="121"/>
      <c r="C134" s="125"/>
      <c r="D134" s="86"/>
    </row>
    <row r="135" spans="1:4" s="85" customFormat="1" ht="35.1" customHeight="1">
      <c r="A135" s="120"/>
      <c r="B135" s="121"/>
      <c r="C135" s="125"/>
      <c r="D135" s="86"/>
    </row>
    <row r="136" spans="1:4" s="85" customFormat="1" ht="35.1" customHeight="1">
      <c r="A136" s="120"/>
      <c r="B136" s="121"/>
      <c r="C136" s="125"/>
      <c r="D136" s="86"/>
    </row>
    <row r="137" spans="1:4" s="85" customFormat="1" ht="35.1" customHeight="1">
      <c r="A137" s="120"/>
      <c r="B137" s="121"/>
      <c r="C137" s="125"/>
      <c r="D137" s="86"/>
    </row>
    <row r="138" spans="1:4" s="85" customFormat="1" ht="35.1" customHeight="1">
      <c r="A138" s="120"/>
      <c r="B138" s="121"/>
      <c r="C138" s="125"/>
      <c r="D138" s="86"/>
    </row>
    <row r="139" spans="1:4" s="85" customFormat="1" ht="35.1" customHeight="1">
      <c r="A139" s="120"/>
      <c r="B139" s="121"/>
      <c r="C139" s="125"/>
      <c r="D139" s="86"/>
    </row>
    <row r="140" spans="1:4" s="85" customFormat="1" ht="35.1" customHeight="1">
      <c r="A140" s="120"/>
      <c r="B140" s="121"/>
      <c r="C140" s="125"/>
      <c r="D140" s="86"/>
    </row>
    <row r="141" spans="1:4" s="85" customFormat="1" ht="35.1" customHeight="1">
      <c r="A141" s="120"/>
      <c r="B141" s="121"/>
      <c r="C141" s="125"/>
      <c r="D141" s="86"/>
    </row>
    <row r="142" spans="1:4" s="85" customFormat="1" ht="35.1" customHeight="1">
      <c r="A142" s="120"/>
      <c r="B142" s="121"/>
      <c r="C142" s="125"/>
      <c r="D142" s="86"/>
    </row>
    <row r="143" spans="1:4" s="85" customFormat="1" ht="35.1" customHeight="1">
      <c r="A143" s="120"/>
      <c r="B143" s="121"/>
      <c r="C143" s="125"/>
      <c r="D143" s="86"/>
    </row>
    <row r="144" spans="1:4" s="85" customFormat="1" ht="35.1" customHeight="1">
      <c r="A144" s="120"/>
      <c r="B144" s="121"/>
      <c r="C144" s="125"/>
      <c r="D144" s="86"/>
    </row>
    <row r="145" spans="1:4" s="85" customFormat="1" ht="35.1" customHeight="1">
      <c r="A145" s="120"/>
      <c r="B145" s="121"/>
      <c r="C145" s="125"/>
      <c r="D145" s="86"/>
    </row>
    <row r="146" spans="1:4" s="85" customFormat="1" ht="35.1" customHeight="1">
      <c r="A146" s="120"/>
      <c r="B146" s="121"/>
      <c r="C146" s="125"/>
      <c r="D146" s="86"/>
    </row>
    <row r="147" spans="1:4" s="85" customFormat="1" ht="35.1" customHeight="1">
      <c r="A147" s="120"/>
      <c r="B147" s="121"/>
      <c r="C147" s="125"/>
      <c r="D147" s="86"/>
    </row>
    <row r="148" spans="1:4" s="85" customFormat="1" ht="35.1" customHeight="1">
      <c r="A148" s="120"/>
      <c r="B148" s="121"/>
      <c r="C148" s="125"/>
      <c r="D148" s="86"/>
    </row>
    <row r="149" spans="1:4" s="85" customFormat="1" ht="35.1" customHeight="1">
      <c r="A149" s="120"/>
      <c r="B149" s="121"/>
      <c r="C149" s="125"/>
      <c r="D149" s="86"/>
    </row>
    <row r="150" spans="1:4" s="85" customFormat="1" ht="35.1" customHeight="1">
      <c r="A150" s="120"/>
      <c r="B150" s="121"/>
      <c r="C150" s="125"/>
      <c r="D150" s="86"/>
    </row>
    <row r="151" spans="1:4" s="85" customFormat="1" ht="35.1" customHeight="1">
      <c r="A151" s="120"/>
      <c r="B151" s="121"/>
      <c r="C151" s="125"/>
      <c r="D151" s="86"/>
    </row>
    <row r="152" spans="1:4" s="85" customFormat="1" ht="35.1" customHeight="1">
      <c r="A152" s="120"/>
      <c r="B152" s="121"/>
      <c r="C152" s="125"/>
      <c r="D152" s="86"/>
    </row>
    <row r="153" spans="1:4" s="85" customFormat="1" ht="35.1" customHeight="1">
      <c r="A153" s="120"/>
      <c r="B153" s="121"/>
      <c r="C153" s="125"/>
      <c r="D153" s="86"/>
    </row>
    <row r="154" spans="1:4" s="85" customFormat="1" ht="35.1" customHeight="1">
      <c r="A154" s="120"/>
      <c r="B154" s="121"/>
      <c r="C154" s="125"/>
      <c r="D154" s="86"/>
    </row>
    <row r="155" spans="1:4" s="85" customFormat="1" ht="35.1" customHeight="1">
      <c r="A155" s="120"/>
      <c r="B155" s="121"/>
      <c r="C155" s="125"/>
      <c r="D155" s="86"/>
    </row>
    <row r="156" spans="1:4" s="85" customFormat="1" ht="35.1" customHeight="1">
      <c r="A156" s="120"/>
      <c r="B156" s="121"/>
      <c r="C156" s="125"/>
      <c r="D156" s="86"/>
    </row>
    <row r="157" spans="1:4" s="85" customFormat="1" ht="35.1" customHeight="1">
      <c r="A157" s="120"/>
      <c r="B157" s="121"/>
      <c r="C157" s="125"/>
      <c r="D157" s="86"/>
    </row>
    <row r="158" spans="1:4" s="85" customFormat="1" ht="35.1" customHeight="1">
      <c r="A158" s="120"/>
      <c r="B158" s="121"/>
      <c r="C158" s="125"/>
      <c r="D158" s="86"/>
    </row>
    <row r="159" spans="1:4" s="85" customFormat="1" ht="35.1" customHeight="1">
      <c r="A159" s="120"/>
      <c r="B159" s="121"/>
      <c r="C159" s="125"/>
      <c r="D159" s="86"/>
    </row>
    <row r="160" spans="1:4" s="85" customFormat="1" ht="35.1" customHeight="1">
      <c r="A160" s="120"/>
      <c r="B160" s="121"/>
      <c r="C160" s="125"/>
      <c r="D160" s="86"/>
    </row>
    <row r="161" spans="1:4" s="85" customFormat="1" ht="35.1" customHeight="1">
      <c r="A161" s="120"/>
      <c r="B161" s="121"/>
      <c r="C161" s="125"/>
      <c r="D161" s="86"/>
    </row>
    <row r="162" spans="1:4" s="85" customFormat="1" ht="35.1" customHeight="1">
      <c r="A162" s="120"/>
      <c r="B162" s="121"/>
      <c r="C162" s="125"/>
      <c r="D162" s="86"/>
    </row>
    <row r="163" spans="1:4" s="85" customFormat="1" ht="35.1" customHeight="1">
      <c r="A163" s="120"/>
      <c r="B163" s="121"/>
      <c r="C163" s="125"/>
      <c r="D163" s="86"/>
    </row>
    <row r="164" spans="1:4" s="85" customFormat="1" ht="35.1" customHeight="1">
      <c r="A164" s="120"/>
      <c r="B164" s="121"/>
      <c r="C164" s="125"/>
      <c r="D164" s="86"/>
    </row>
    <row r="165" spans="1:4" s="85" customFormat="1" ht="35.1" customHeight="1">
      <c r="A165" s="120"/>
      <c r="B165" s="121"/>
      <c r="C165" s="125"/>
      <c r="D165" s="86"/>
    </row>
    <row r="166" spans="1:4" s="85" customFormat="1" ht="35.1" customHeight="1">
      <c r="A166" s="120"/>
      <c r="B166" s="121"/>
      <c r="C166" s="125"/>
      <c r="D166" s="86"/>
    </row>
    <row r="167" spans="1:4" s="85" customFormat="1" ht="35.1" customHeight="1">
      <c r="A167" s="120"/>
      <c r="B167" s="121"/>
      <c r="C167" s="125"/>
      <c r="D167" s="86"/>
    </row>
    <row r="168" spans="1:4" s="85" customFormat="1" ht="35.1" customHeight="1">
      <c r="A168" s="120"/>
      <c r="B168" s="121"/>
      <c r="C168" s="125"/>
      <c r="D168" s="86"/>
    </row>
    <row r="169" spans="1:4" s="85" customFormat="1" ht="35.1" customHeight="1">
      <c r="A169" s="120"/>
      <c r="B169" s="121"/>
      <c r="C169" s="125"/>
      <c r="D169" s="86"/>
    </row>
    <row r="170" spans="1:4" s="85" customFormat="1" ht="35.1" customHeight="1">
      <c r="A170" s="120"/>
      <c r="B170" s="121"/>
      <c r="C170" s="125"/>
      <c r="D170" s="86"/>
    </row>
    <row r="171" spans="1:4" s="85" customFormat="1" ht="35.1" customHeight="1">
      <c r="A171" s="120"/>
      <c r="B171" s="121"/>
      <c r="C171" s="125"/>
      <c r="D171" s="86"/>
    </row>
    <row r="172" spans="1:4" s="85" customFormat="1" ht="35.1" customHeight="1">
      <c r="A172" s="120"/>
      <c r="B172" s="121"/>
      <c r="C172" s="125"/>
      <c r="D172" s="86"/>
    </row>
    <row r="173" spans="1:4" s="85" customFormat="1" ht="35.1" customHeight="1">
      <c r="A173" s="120"/>
      <c r="B173" s="121"/>
      <c r="C173" s="125"/>
      <c r="D173" s="86"/>
    </row>
    <row r="174" spans="1:4" s="85" customFormat="1" ht="35.1" customHeight="1">
      <c r="A174" s="120"/>
      <c r="B174" s="121"/>
      <c r="C174" s="125"/>
      <c r="D174" s="86"/>
    </row>
    <row r="175" spans="1:4" s="85" customFormat="1" ht="35.1" customHeight="1">
      <c r="A175" s="120"/>
      <c r="B175" s="121"/>
      <c r="C175" s="125"/>
      <c r="D175" s="86"/>
    </row>
    <row r="176" spans="1:4" s="85" customFormat="1" ht="35.1" customHeight="1">
      <c r="A176" s="120"/>
      <c r="B176" s="121"/>
      <c r="C176" s="125"/>
      <c r="D176" s="86"/>
    </row>
    <row r="177" spans="1:4" s="85" customFormat="1" ht="35.1" customHeight="1">
      <c r="A177" s="120"/>
      <c r="B177" s="121"/>
      <c r="C177" s="125"/>
      <c r="D177" s="86"/>
    </row>
    <row r="178" spans="1:4" s="85" customFormat="1" ht="35.1" customHeight="1">
      <c r="A178" s="120"/>
      <c r="B178" s="121"/>
      <c r="C178" s="125"/>
      <c r="D178" s="86"/>
    </row>
    <row r="179" spans="1:4" s="85" customFormat="1" ht="35.1" customHeight="1">
      <c r="A179" s="120"/>
      <c r="B179" s="121"/>
      <c r="C179" s="125"/>
      <c r="D179" s="86"/>
    </row>
    <row r="180" spans="1:4" s="85" customFormat="1" ht="35.1" customHeight="1">
      <c r="A180" s="120"/>
      <c r="B180" s="121"/>
      <c r="C180" s="125"/>
      <c r="D180" s="86"/>
    </row>
    <row r="181" spans="1:4" s="85" customFormat="1" ht="35.1" customHeight="1">
      <c r="A181" s="120"/>
      <c r="B181" s="121"/>
      <c r="C181" s="125"/>
      <c r="D181" s="86"/>
    </row>
    <row r="182" spans="1:4" s="85" customFormat="1" ht="35.1" customHeight="1">
      <c r="A182" s="120"/>
      <c r="B182" s="121"/>
      <c r="C182" s="125"/>
      <c r="D182" s="86"/>
    </row>
    <row r="183" spans="1:4" s="85" customFormat="1" ht="35.1" customHeight="1">
      <c r="A183" s="120"/>
      <c r="B183" s="121"/>
      <c r="C183" s="125"/>
      <c r="D183" s="86"/>
    </row>
    <row r="184" spans="1:4" s="85" customFormat="1" ht="35.1" customHeight="1">
      <c r="A184" s="120"/>
      <c r="B184" s="121"/>
      <c r="C184" s="125"/>
      <c r="D184" s="86"/>
    </row>
    <row r="185" spans="1:4" s="85" customFormat="1" ht="35.1" customHeight="1">
      <c r="A185" s="120"/>
      <c r="B185" s="121"/>
      <c r="C185" s="125"/>
      <c r="D185" s="86"/>
    </row>
    <row r="186" spans="1:4" s="85" customFormat="1" ht="35.1" customHeight="1">
      <c r="A186" s="120"/>
      <c r="B186" s="121"/>
      <c r="C186" s="125"/>
      <c r="D186" s="86"/>
    </row>
    <row r="187" spans="1:4" s="85" customFormat="1" ht="35.1" customHeight="1">
      <c r="A187" s="120"/>
      <c r="B187" s="121"/>
      <c r="C187" s="125"/>
      <c r="D187" s="86"/>
    </row>
    <row r="188" spans="1:4" s="85" customFormat="1" ht="35.1" customHeight="1">
      <c r="A188" s="120"/>
      <c r="B188" s="121"/>
      <c r="C188" s="125"/>
      <c r="D188" s="86"/>
    </row>
    <row r="189" spans="1:4" s="85" customFormat="1" ht="35.1" customHeight="1">
      <c r="A189" s="120"/>
      <c r="B189" s="121"/>
      <c r="C189" s="125"/>
      <c r="D189" s="86"/>
    </row>
    <row r="190" spans="1:4" s="85" customFormat="1" ht="35.1" customHeight="1">
      <c r="A190" s="120"/>
      <c r="B190" s="121"/>
      <c r="C190" s="125"/>
      <c r="D190" s="86"/>
    </row>
    <row r="191" spans="1:4" s="85" customFormat="1" ht="35.1" customHeight="1">
      <c r="A191" s="120"/>
      <c r="B191" s="121"/>
      <c r="C191" s="125"/>
      <c r="D191" s="86"/>
    </row>
    <row r="192" spans="1:4" s="85" customFormat="1" ht="35.1" customHeight="1">
      <c r="A192" s="120"/>
      <c r="B192" s="121"/>
      <c r="C192" s="125"/>
      <c r="D192" s="86"/>
    </row>
    <row r="193" spans="1:4" s="85" customFormat="1" ht="35.1" customHeight="1">
      <c r="A193" s="120"/>
      <c r="B193" s="121"/>
      <c r="C193" s="125"/>
      <c r="D193" s="86"/>
    </row>
    <row r="194" spans="1:4" s="85" customFormat="1" ht="35.1" customHeight="1">
      <c r="A194" s="120"/>
      <c r="B194" s="121"/>
      <c r="C194" s="125"/>
      <c r="D194" s="86"/>
    </row>
    <row r="195" spans="1:4" s="85" customFormat="1" ht="35.1" customHeight="1">
      <c r="A195" s="120"/>
      <c r="B195" s="121"/>
      <c r="C195" s="125"/>
      <c r="D195" s="86"/>
    </row>
    <row r="196" spans="1:4" s="85" customFormat="1" ht="35.1" customHeight="1">
      <c r="A196" s="120"/>
      <c r="B196" s="121"/>
      <c r="C196" s="125"/>
      <c r="D196" s="86"/>
    </row>
    <row r="197" spans="1:4" s="85" customFormat="1" ht="35.1" customHeight="1">
      <c r="A197" s="120"/>
      <c r="B197" s="121"/>
      <c r="C197" s="125"/>
      <c r="D197" s="86"/>
    </row>
    <row r="198" spans="1:4" s="85" customFormat="1" ht="35.1" customHeight="1">
      <c r="A198" s="120"/>
      <c r="B198" s="121"/>
      <c r="C198" s="125"/>
      <c r="D198" s="86"/>
    </row>
    <row r="199" spans="1:4" s="85" customFormat="1" ht="35.1" customHeight="1">
      <c r="A199" s="120"/>
      <c r="B199" s="121"/>
      <c r="C199" s="125"/>
      <c r="D199" s="86"/>
    </row>
    <row r="200" spans="1:4" s="85" customFormat="1" ht="35.1" customHeight="1">
      <c r="A200" s="120"/>
      <c r="B200" s="121"/>
      <c r="C200" s="125"/>
      <c r="D200" s="86"/>
    </row>
    <row r="201" spans="1:4" s="85" customFormat="1" ht="35.1" customHeight="1">
      <c r="A201" s="120"/>
      <c r="B201" s="121"/>
      <c r="C201" s="125"/>
      <c r="D201" s="86"/>
    </row>
    <row r="202" spans="1:4" s="85" customFormat="1" ht="35.1" customHeight="1">
      <c r="A202" s="120"/>
      <c r="B202" s="121"/>
      <c r="C202" s="125"/>
      <c r="D202" s="86"/>
    </row>
    <row r="203" spans="1:4" s="85" customFormat="1" ht="35.1" customHeight="1">
      <c r="A203" s="120"/>
      <c r="B203" s="121"/>
      <c r="C203" s="125"/>
      <c r="D203" s="86"/>
    </row>
    <row r="204" spans="1:4" s="85" customFormat="1" ht="35.1" customHeight="1">
      <c r="A204" s="120"/>
      <c r="B204" s="121"/>
      <c r="C204" s="125"/>
      <c r="D204" s="86"/>
    </row>
    <row r="205" spans="1:4" s="85" customFormat="1" ht="35.1" customHeight="1">
      <c r="A205" s="120"/>
      <c r="B205" s="121"/>
      <c r="C205" s="125"/>
      <c r="D205" s="86"/>
    </row>
    <row r="206" spans="1:4" s="85" customFormat="1" ht="35.1" customHeight="1">
      <c r="A206" s="120"/>
      <c r="B206" s="121"/>
      <c r="C206" s="125"/>
      <c r="D206" s="86"/>
    </row>
    <row r="207" spans="1:4" s="85" customFormat="1" ht="35.1" customHeight="1">
      <c r="A207" s="120"/>
      <c r="B207" s="121"/>
      <c r="C207" s="125"/>
      <c r="D207" s="86"/>
    </row>
    <row r="208" spans="1:4" s="85" customFormat="1" ht="35.1" customHeight="1">
      <c r="A208" s="120"/>
      <c r="B208" s="121"/>
      <c r="C208" s="125"/>
      <c r="D208" s="86"/>
    </row>
    <row r="209" spans="1:4" s="85" customFormat="1" ht="35.1" customHeight="1">
      <c r="A209" s="120"/>
      <c r="B209" s="121"/>
      <c r="C209" s="125"/>
      <c r="D209" s="86"/>
    </row>
    <row r="210" spans="1:4" s="85" customFormat="1" ht="35.1" customHeight="1">
      <c r="A210" s="120"/>
      <c r="B210" s="121"/>
      <c r="C210" s="125"/>
      <c r="D210" s="86"/>
    </row>
    <row r="211" spans="1:4" s="85" customFormat="1" ht="35.1" customHeight="1">
      <c r="A211" s="120"/>
      <c r="B211" s="121"/>
      <c r="C211" s="125"/>
      <c r="D211" s="86"/>
    </row>
    <row r="212" spans="1:4" s="85" customFormat="1" ht="35.1" customHeight="1">
      <c r="A212" s="120"/>
      <c r="B212" s="121"/>
      <c r="C212" s="125"/>
      <c r="D212" s="86"/>
    </row>
    <row r="213" spans="1:4" s="85" customFormat="1" ht="35.1" customHeight="1">
      <c r="A213" s="120"/>
      <c r="B213" s="121"/>
      <c r="C213" s="125"/>
      <c r="D213" s="86"/>
    </row>
    <row r="214" spans="1:4" s="85" customFormat="1" ht="35.1" customHeight="1">
      <c r="A214" s="120"/>
      <c r="B214" s="121"/>
      <c r="C214" s="125"/>
      <c r="D214" s="86"/>
    </row>
    <row r="215" spans="1:4" s="85" customFormat="1" ht="35.1" customHeight="1">
      <c r="A215" s="120"/>
      <c r="B215" s="121"/>
      <c r="C215" s="125"/>
      <c r="D215" s="86"/>
    </row>
    <row r="216" spans="1:4" s="85" customFormat="1" ht="35.1" customHeight="1">
      <c r="A216" s="120"/>
      <c r="B216" s="121"/>
      <c r="C216" s="125"/>
      <c r="D216" s="86"/>
    </row>
    <row r="217" spans="1:4" s="85" customFormat="1" ht="35.1" customHeight="1">
      <c r="A217" s="120"/>
      <c r="B217" s="121"/>
      <c r="C217" s="125"/>
      <c r="D217" s="86"/>
    </row>
    <row r="218" spans="1:4" s="85" customFormat="1" ht="35.1" customHeight="1">
      <c r="A218" s="120"/>
      <c r="B218" s="121"/>
      <c r="C218" s="125"/>
      <c r="D218" s="86"/>
    </row>
    <row r="219" spans="1:4" s="85" customFormat="1" ht="35.1" customHeight="1">
      <c r="A219" s="120"/>
      <c r="B219" s="121"/>
      <c r="C219" s="125"/>
      <c r="D219" s="86"/>
    </row>
    <row r="220" spans="1:4" s="85" customFormat="1" ht="35.1" customHeight="1">
      <c r="A220" s="120"/>
      <c r="B220" s="121"/>
      <c r="C220" s="125"/>
      <c r="D220" s="86"/>
    </row>
    <row r="221" spans="1:4" s="85" customFormat="1" ht="35.1" customHeight="1">
      <c r="A221" s="120"/>
      <c r="B221" s="121"/>
      <c r="C221" s="125"/>
      <c r="D221" s="86"/>
    </row>
    <row r="222" spans="1:4" s="85" customFormat="1" ht="35.1" customHeight="1">
      <c r="A222" s="120"/>
      <c r="B222" s="121"/>
      <c r="C222" s="125"/>
      <c r="D222" s="86"/>
    </row>
    <row r="223" spans="1:4" s="85" customFormat="1" ht="35.1" customHeight="1">
      <c r="A223" s="120"/>
      <c r="B223" s="121"/>
      <c r="C223" s="125"/>
      <c r="D223" s="86"/>
    </row>
    <row r="224" spans="1:4" s="85" customFormat="1" ht="35.1" customHeight="1">
      <c r="A224" s="120"/>
      <c r="B224" s="121"/>
      <c r="C224" s="125"/>
      <c r="D224" s="86"/>
    </row>
    <row r="225" spans="1:4" s="85" customFormat="1" ht="35.1" customHeight="1">
      <c r="A225" s="120"/>
      <c r="B225" s="121"/>
      <c r="C225" s="125"/>
      <c r="D225" s="86"/>
    </row>
    <row r="226" spans="1:4" s="85" customFormat="1" ht="35.1" customHeight="1">
      <c r="A226" s="120"/>
      <c r="B226" s="121"/>
      <c r="C226" s="125"/>
      <c r="D226" s="86"/>
    </row>
    <row r="227" spans="1:4" s="85" customFormat="1" ht="35.1" customHeight="1">
      <c r="A227" s="120"/>
      <c r="B227" s="121"/>
      <c r="C227" s="125"/>
      <c r="D227" s="86"/>
    </row>
    <row r="228" spans="1:4" s="85" customFormat="1" ht="35.1" customHeight="1">
      <c r="A228" s="120"/>
      <c r="B228" s="121"/>
      <c r="C228" s="125"/>
      <c r="D228" s="86"/>
    </row>
    <row r="229" spans="1:4" s="85" customFormat="1" ht="35.1" customHeight="1">
      <c r="A229" s="120"/>
      <c r="B229" s="121"/>
      <c r="C229" s="125"/>
      <c r="D229" s="86"/>
    </row>
    <row r="230" spans="1:4" s="85" customFormat="1" ht="35.1" customHeight="1">
      <c r="A230" s="120"/>
      <c r="B230" s="121"/>
      <c r="C230" s="125"/>
      <c r="D230" s="86"/>
    </row>
    <row r="231" spans="1:4" s="85" customFormat="1" ht="35.1" customHeight="1">
      <c r="A231" s="120"/>
      <c r="B231" s="121"/>
      <c r="C231" s="125"/>
      <c r="D231" s="86"/>
    </row>
    <row r="232" spans="1:4" s="85" customFormat="1" ht="35.1" customHeight="1">
      <c r="A232" s="120"/>
      <c r="B232" s="121"/>
      <c r="C232" s="125"/>
      <c r="D232" s="86"/>
    </row>
    <row r="233" spans="1:4" s="85" customFormat="1" ht="35.1" customHeight="1">
      <c r="A233" s="120"/>
      <c r="B233" s="121"/>
      <c r="C233" s="125"/>
      <c r="D233" s="86"/>
    </row>
    <row r="234" spans="1:4" s="85" customFormat="1" ht="35.1" customHeight="1">
      <c r="A234" s="120"/>
      <c r="B234" s="121"/>
      <c r="C234" s="125"/>
      <c r="D234" s="86"/>
    </row>
    <row r="235" spans="1:4" s="85" customFormat="1" ht="35.1" customHeight="1">
      <c r="A235" s="120"/>
      <c r="B235" s="121"/>
      <c r="C235" s="125"/>
      <c r="D235" s="86"/>
    </row>
    <row r="236" spans="1:4" s="85" customFormat="1" ht="35.1" customHeight="1">
      <c r="A236" s="120"/>
      <c r="B236" s="121"/>
      <c r="C236" s="125"/>
      <c r="D236" s="86"/>
    </row>
    <row r="237" spans="1:4" s="85" customFormat="1" ht="35.1" customHeight="1">
      <c r="A237" s="120"/>
      <c r="B237" s="121"/>
      <c r="C237" s="125"/>
      <c r="D237" s="86"/>
    </row>
    <row r="238" spans="1:4" s="85" customFormat="1" ht="35.1" customHeight="1">
      <c r="A238" s="120"/>
      <c r="B238" s="121"/>
      <c r="C238" s="125"/>
      <c r="D238" s="86"/>
    </row>
    <row r="239" spans="1:4" s="85" customFormat="1" ht="35.1" customHeight="1">
      <c r="A239" s="120"/>
      <c r="B239" s="121"/>
      <c r="C239" s="125"/>
      <c r="D239" s="86"/>
    </row>
    <row r="240" spans="1:4" s="85" customFormat="1" ht="35.1" customHeight="1">
      <c r="A240" s="120"/>
      <c r="B240" s="121"/>
      <c r="C240" s="125"/>
      <c r="D240" s="86"/>
    </row>
    <row r="241" spans="1:4" s="85" customFormat="1" ht="35.1" customHeight="1">
      <c r="A241" s="120"/>
      <c r="B241" s="121"/>
      <c r="C241" s="125"/>
      <c r="D241" s="86"/>
    </row>
    <row r="242" spans="1:4" s="85" customFormat="1" ht="35.1" customHeight="1">
      <c r="A242" s="120"/>
      <c r="B242" s="121"/>
      <c r="C242" s="125"/>
      <c r="D242" s="86"/>
    </row>
    <row r="243" spans="1:4" s="85" customFormat="1" ht="35.1" customHeight="1">
      <c r="A243" s="120"/>
      <c r="B243" s="121"/>
      <c r="C243" s="125"/>
      <c r="D243" s="86"/>
    </row>
    <row r="244" spans="1:4" s="85" customFormat="1" ht="35.1" customHeight="1">
      <c r="A244" s="120"/>
      <c r="B244" s="121"/>
      <c r="C244" s="125"/>
      <c r="D244" s="86"/>
    </row>
    <row r="245" spans="1:4" s="85" customFormat="1" ht="35.1" customHeight="1">
      <c r="A245" s="120"/>
      <c r="B245" s="121"/>
      <c r="C245" s="125"/>
      <c r="D245" s="86"/>
    </row>
    <row r="246" spans="1:4" s="85" customFormat="1" ht="35.1" customHeight="1">
      <c r="A246" s="120"/>
      <c r="B246" s="121"/>
      <c r="C246" s="125"/>
      <c r="D246" s="86"/>
    </row>
    <row r="247" spans="1:4" s="85" customFormat="1" ht="35.1" customHeight="1">
      <c r="A247" s="120"/>
      <c r="B247" s="121"/>
      <c r="C247" s="125"/>
      <c r="D247" s="86"/>
    </row>
    <row r="248" spans="1:4" s="85" customFormat="1" ht="35.1" customHeight="1">
      <c r="A248" s="120"/>
      <c r="B248" s="121"/>
      <c r="C248" s="125"/>
      <c r="D248" s="86"/>
    </row>
    <row r="249" spans="1:4" s="85" customFormat="1" ht="35.1" customHeight="1">
      <c r="A249" s="120"/>
      <c r="B249" s="121"/>
      <c r="C249" s="125"/>
      <c r="D249" s="86"/>
    </row>
    <row r="250" spans="1:4" s="85" customFormat="1" ht="35.1" customHeight="1">
      <c r="A250" s="120"/>
      <c r="B250" s="121"/>
      <c r="C250" s="125"/>
      <c r="D250" s="86"/>
    </row>
    <row r="251" spans="1:4" s="85" customFormat="1" ht="35.1" customHeight="1">
      <c r="A251" s="120"/>
      <c r="B251" s="121"/>
      <c r="C251" s="125"/>
      <c r="D251" s="86"/>
    </row>
    <row r="252" spans="1:4" s="85" customFormat="1" ht="35.1" customHeight="1">
      <c r="A252" s="120"/>
      <c r="B252" s="121"/>
      <c r="C252" s="125"/>
      <c r="D252" s="86"/>
    </row>
    <row r="253" spans="1:4" s="85" customFormat="1" ht="35.1" customHeight="1">
      <c r="A253" s="120"/>
      <c r="B253" s="121"/>
      <c r="C253" s="125"/>
      <c r="D253" s="86"/>
    </row>
    <row r="254" spans="1:4" s="85" customFormat="1" ht="35.1" customHeight="1">
      <c r="A254" s="120"/>
      <c r="B254" s="121"/>
      <c r="C254" s="125"/>
      <c r="D254" s="86"/>
    </row>
    <row r="255" spans="1:4" s="85" customFormat="1" ht="35.1" customHeight="1">
      <c r="A255" s="120"/>
      <c r="B255" s="121"/>
      <c r="C255" s="125"/>
      <c r="D255" s="86"/>
    </row>
    <row r="256" spans="1:4" s="85" customFormat="1" ht="35.1" customHeight="1">
      <c r="A256" s="120"/>
      <c r="B256" s="121"/>
      <c r="C256" s="125"/>
      <c r="D256" s="86"/>
    </row>
    <row r="257" spans="1:4" s="85" customFormat="1" ht="35.1" customHeight="1">
      <c r="A257" s="120"/>
      <c r="B257" s="121"/>
      <c r="C257" s="125"/>
      <c r="D257" s="86"/>
    </row>
    <row r="258" spans="1:4" s="85" customFormat="1" ht="35.1" customHeight="1">
      <c r="A258" s="120"/>
      <c r="B258" s="121"/>
      <c r="C258" s="125"/>
      <c r="D258" s="86"/>
    </row>
  </sheetData>
  <sheetProtection password="8659" sheet="1" objects="1" scenarios="1"/>
  <customSheetViews>
    <customSheetView guid="{8E6981CB-B0B0-49A8-8396-1B2F8F664234}" hiddenRows="1" hiddenColumns="1">
      <pane xSplit="4" ySplit="3" topLeftCell="XFD4" activePane="bottomRight" state="frozen"/>
      <selection pane="bottomRight" sqref="A1:C1"/>
      <pageMargins left="0.7" right="0.7" top="0.75" bottom="0.75" header="0.3" footer="0.3"/>
      <pageSetup paperSize="9" orientation="portrait" r:id="rId1"/>
    </customSheetView>
    <customSheetView guid="{E13557D9-7FAD-467F-9A1F-C2318B9AC2F5}" hiddenRows="1" hiddenColumns="1">
      <pane xSplit="4" ySplit="3" topLeftCell="XFD6" activePane="bottomRight" state="frozen"/>
      <selection pane="bottomRight" activeCell="B12" sqref="B12"/>
      <pageMargins left="0.7" right="0.7" top="0.75" bottom="0.75" header="0.3" footer="0.3"/>
      <pageSetup paperSize="9" orientation="portrait" r:id="rId2"/>
    </customSheetView>
  </customSheetViews>
  <mergeCells count="1">
    <mergeCell ref="A1:C1"/>
  </mergeCells>
  <dataValidations count="2">
    <dataValidation type="custom" allowBlank="1" showInputMessage="1" showErrorMessage="1" errorTitle="Hai Sir" error="Enter Text Only" prompt="Enter text Only" sqref="B3:B258">
      <formula1>ISTEXT(B3)</formula1>
    </dataValidation>
    <dataValidation type="whole" allowBlank="1" showInputMessage="1" showErrorMessage="1" errorTitle="Hai Sir" error="Enter Only Figures" prompt="Only Figures" sqref="C3:C1048576">
      <formula1>1</formula1>
      <formula2>100000000</formula2>
    </dataValidation>
  </dataValidation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OJ3478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7" sqref="D7"/>
    </sheetView>
  </sheetViews>
  <sheetFormatPr defaultColWidth="0" defaultRowHeight="15" zeroHeight="1"/>
  <cols>
    <col min="1" max="1" width="7" customWidth="1"/>
    <col min="2" max="2" width="20.7109375" customWidth="1"/>
    <col min="3" max="3" width="31.28515625" customWidth="1"/>
    <col min="4" max="4" width="24.5703125" customWidth="1"/>
    <col min="5" max="5" width="16" customWidth="1"/>
    <col min="6" max="6" width="16.7109375" customWidth="1"/>
    <col min="7" max="7" width="25.7109375" customWidth="1"/>
    <col min="8" max="12" width="16.7109375" customWidth="1"/>
    <col min="13" max="13" width="25.7109375" customWidth="1"/>
    <col min="14" max="18" width="16.7109375" customWidth="1"/>
    <col min="19" max="19" width="25.7109375" customWidth="1"/>
    <col min="20" max="24" width="16.7109375" customWidth="1"/>
    <col min="25" max="25" width="25.7109375" customWidth="1"/>
    <col min="26" max="30" width="16.7109375" customWidth="1"/>
    <col min="31" max="31" width="25.7109375" customWidth="1"/>
    <col min="32" max="197" width="16.7109375" customWidth="1"/>
    <col min="198" max="198" width="5.7109375" customWidth="1"/>
    <col min="199" max="4456" width="0" hidden="1" customWidth="1"/>
    <col min="4457" max="16384" width="9.140625" hidden="1"/>
  </cols>
  <sheetData>
    <row r="1" spans="1:198" ht="30" customHeight="1">
      <c r="A1" s="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48"/>
    </row>
    <row r="2" spans="1:198" ht="21.75" customHeight="1">
      <c r="A2" s="45"/>
      <c r="B2" s="148" t="s">
        <v>54</v>
      </c>
      <c r="C2" s="156" t="s">
        <v>57</v>
      </c>
      <c r="D2" s="148" t="s">
        <v>55</v>
      </c>
      <c r="E2" s="148" t="s">
        <v>56</v>
      </c>
      <c r="F2" s="153">
        <v>1</v>
      </c>
      <c r="G2" s="154"/>
      <c r="H2" s="154"/>
      <c r="I2" s="154"/>
      <c r="J2" s="154"/>
      <c r="K2" s="155"/>
      <c r="L2" s="153">
        <v>2</v>
      </c>
      <c r="M2" s="154"/>
      <c r="N2" s="154"/>
      <c r="O2" s="154"/>
      <c r="P2" s="154"/>
      <c r="Q2" s="155"/>
      <c r="R2" s="153">
        <v>3</v>
      </c>
      <c r="S2" s="154"/>
      <c r="T2" s="154"/>
      <c r="U2" s="154"/>
      <c r="V2" s="154"/>
      <c r="W2" s="155"/>
      <c r="X2" s="150">
        <v>4</v>
      </c>
      <c r="Y2" s="151"/>
      <c r="Z2" s="151"/>
      <c r="AA2" s="151"/>
      <c r="AB2" s="151"/>
      <c r="AC2" s="152"/>
      <c r="AD2" s="150">
        <v>5</v>
      </c>
      <c r="AE2" s="151"/>
      <c r="AF2" s="151"/>
      <c r="AG2" s="151"/>
      <c r="AH2" s="151"/>
      <c r="AI2" s="152"/>
      <c r="AJ2" s="150">
        <v>6</v>
      </c>
      <c r="AK2" s="151"/>
      <c r="AL2" s="151"/>
      <c r="AM2" s="151"/>
      <c r="AN2" s="151"/>
      <c r="AO2" s="152"/>
      <c r="AP2" s="150">
        <v>7</v>
      </c>
      <c r="AQ2" s="151"/>
      <c r="AR2" s="151"/>
      <c r="AS2" s="151"/>
      <c r="AT2" s="151"/>
      <c r="AU2" s="152"/>
      <c r="AV2" s="150">
        <v>8</v>
      </c>
      <c r="AW2" s="151"/>
      <c r="AX2" s="151"/>
      <c r="AY2" s="151"/>
      <c r="AZ2" s="151"/>
      <c r="BA2" s="152"/>
      <c r="BB2" s="150">
        <v>9</v>
      </c>
      <c r="BC2" s="151"/>
      <c r="BD2" s="151"/>
      <c r="BE2" s="151"/>
      <c r="BF2" s="151"/>
      <c r="BG2" s="152"/>
      <c r="BH2" s="150">
        <v>10</v>
      </c>
      <c r="BI2" s="151"/>
      <c r="BJ2" s="151"/>
      <c r="BK2" s="151"/>
      <c r="BL2" s="151"/>
      <c r="BM2" s="152"/>
      <c r="BN2" s="150">
        <v>11</v>
      </c>
      <c r="BO2" s="151"/>
      <c r="BP2" s="151"/>
      <c r="BQ2" s="151"/>
      <c r="BR2" s="151"/>
      <c r="BS2" s="152"/>
      <c r="BT2" s="150">
        <v>12</v>
      </c>
      <c r="BU2" s="151"/>
      <c r="BV2" s="151"/>
      <c r="BW2" s="151"/>
      <c r="BX2" s="151"/>
      <c r="BY2" s="152"/>
      <c r="BZ2" s="150">
        <v>13</v>
      </c>
      <c r="CA2" s="151"/>
      <c r="CB2" s="151"/>
      <c r="CC2" s="151"/>
      <c r="CD2" s="151"/>
      <c r="CE2" s="152"/>
      <c r="CF2" s="150">
        <v>14</v>
      </c>
      <c r="CG2" s="151"/>
      <c r="CH2" s="151"/>
      <c r="CI2" s="151"/>
      <c r="CJ2" s="151"/>
      <c r="CK2" s="152"/>
      <c r="CL2" s="150">
        <v>15</v>
      </c>
      <c r="CM2" s="151"/>
      <c r="CN2" s="151"/>
      <c r="CO2" s="151"/>
      <c r="CP2" s="151"/>
      <c r="CQ2" s="152"/>
      <c r="CR2" s="150">
        <v>16</v>
      </c>
      <c r="CS2" s="151"/>
      <c r="CT2" s="151"/>
      <c r="CU2" s="151"/>
      <c r="CV2" s="151"/>
      <c r="CW2" s="152"/>
      <c r="CX2" s="150">
        <v>17</v>
      </c>
      <c r="CY2" s="151"/>
      <c r="CZ2" s="151"/>
      <c r="DA2" s="151"/>
      <c r="DB2" s="151"/>
      <c r="DC2" s="152"/>
      <c r="DD2" s="150">
        <v>18</v>
      </c>
      <c r="DE2" s="151"/>
      <c r="DF2" s="151"/>
      <c r="DG2" s="151"/>
      <c r="DH2" s="151"/>
      <c r="DI2" s="152"/>
      <c r="DJ2" s="150">
        <v>19</v>
      </c>
      <c r="DK2" s="151"/>
      <c r="DL2" s="151"/>
      <c r="DM2" s="151"/>
      <c r="DN2" s="151"/>
      <c r="DO2" s="152"/>
      <c r="DP2" s="150">
        <v>20</v>
      </c>
      <c r="DQ2" s="151"/>
      <c r="DR2" s="151"/>
      <c r="DS2" s="151"/>
      <c r="DT2" s="151"/>
      <c r="DU2" s="152"/>
      <c r="DV2" s="150">
        <v>21</v>
      </c>
      <c r="DW2" s="151"/>
      <c r="DX2" s="151"/>
      <c r="DY2" s="151"/>
      <c r="DZ2" s="151"/>
      <c r="EA2" s="152"/>
      <c r="EB2" s="150">
        <v>22</v>
      </c>
      <c r="EC2" s="151"/>
      <c r="ED2" s="151"/>
      <c r="EE2" s="151"/>
      <c r="EF2" s="151"/>
      <c r="EG2" s="152"/>
      <c r="EH2" s="150">
        <v>23</v>
      </c>
      <c r="EI2" s="151"/>
      <c r="EJ2" s="151"/>
      <c r="EK2" s="151"/>
      <c r="EL2" s="151"/>
      <c r="EM2" s="152"/>
      <c r="EN2" s="150">
        <v>24</v>
      </c>
      <c r="EO2" s="151"/>
      <c r="EP2" s="151"/>
      <c r="EQ2" s="151"/>
      <c r="ER2" s="151"/>
      <c r="ES2" s="152"/>
      <c r="ET2" s="150">
        <v>25</v>
      </c>
      <c r="EU2" s="151"/>
      <c r="EV2" s="151"/>
      <c r="EW2" s="151"/>
      <c r="EX2" s="151"/>
      <c r="EY2" s="152"/>
      <c r="EZ2" s="150">
        <v>26</v>
      </c>
      <c r="FA2" s="151"/>
      <c r="FB2" s="151"/>
      <c r="FC2" s="151"/>
      <c r="FD2" s="151"/>
      <c r="FE2" s="152"/>
      <c r="FF2" s="150">
        <v>27</v>
      </c>
      <c r="FG2" s="151"/>
      <c r="FH2" s="151"/>
      <c r="FI2" s="151"/>
      <c r="FJ2" s="151"/>
      <c r="FK2" s="152"/>
      <c r="FL2" s="150">
        <v>28</v>
      </c>
      <c r="FM2" s="151"/>
      <c r="FN2" s="151"/>
      <c r="FO2" s="151"/>
      <c r="FP2" s="151"/>
      <c r="FQ2" s="152"/>
      <c r="FR2" s="150">
        <v>29</v>
      </c>
      <c r="FS2" s="151"/>
      <c r="FT2" s="151"/>
      <c r="FU2" s="151"/>
      <c r="FV2" s="151"/>
      <c r="FW2" s="152"/>
      <c r="FX2" s="150">
        <v>30</v>
      </c>
      <c r="FY2" s="151"/>
      <c r="FZ2" s="151"/>
      <c r="GA2" s="151"/>
      <c r="GB2" s="151"/>
      <c r="GC2" s="152"/>
      <c r="GD2" s="150">
        <v>31</v>
      </c>
      <c r="GE2" s="151"/>
      <c r="GF2" s="151"/>
      <c r="GG2" s="151"/>
      <c r="GH2" s="151"/>
      <c r="GI2" s="152"/>
      <c r="GJ2" s="150">
        <v>32</v>
      </c>
      <c r="GK2" s="151"/>
      <c r="GL2" s="151"/>
      <c r="GM2" s="151"/>
      <c r="GN2" s="151"/>
      <c r="GO2" s="152"/>
      <c r="GP2" s="48"/>
    </row>
    <row r="3" spans="1:198" ht="56.25" customHeight="1">
      <c r="A3" s="45"/>
      <c r="B3" s="149"/>
      <c r="C3" s="157"/>
      <c r="D3" s="149"/>
      <c r="E3" s="149"/>
      <c r="F3" s="36" t="s">
        <v>58</v>
      </c>
      <c r="G3" s="36" t="s">
        <v>59</v>
      </c>
      <c r="H3" s="36" t="s">
        <v>60</v>
      </c>
      <c r="I3" s="36" t="s">
        <v>61</v>
      </c>
      <c r="J3" s="36" t="s">
        <v>62</v>
      </c>
      <c r="K3" s="36" t="s">
        <v>63</v>
      </c>
      <c r="L3" s="36" t="s">
        <v>58</v>
      </c>
      <c r="M3" s="36" t="s">
        <v>59</v>
      </c>
      <c r="N3" s="36" t="s">
        <v>60</v>
      </c>
      <c r="O3" s="36" t="s">
        <v>61</v>
      </c>
      <c r="P3" s="36" t="s">
        <v>62</v>
      </c>
      <c r="Q3" s="36" t="s">
        <v>63</v>
      </c>
      <c r="R3" s="36" t="s">
        <v>58</v>
      </c>
      <c r="S3" s="36" t="s">
        <v>59</v>
      </c>
      <c r="T3" s="36" t="s">
        <v>60</v>
      </c>
      <c r="U3" s="36" t="s">
        <v>61</v>
      </c>
      <c r="V3" s="36" t="s">
        <v>62</v>
      </c>
      <c r="W3" s="36" t="s">
        <v>63</v>
      </c>
      <c r="X3" s="36" t="s">
        <v>58</v>
      </c>
      <c r="Y3" s="36" t="s">
        <v>59</v>
      </c>
      <c r="Z3" s="36" t="s">
        <v>60</v>
      </c>
      <c r="AA3" s="36" t="s">
        <v>61</v>
      </c>
      <c r="AB3" s="36" t="s">
        <v>62</v>
      </c>
      <c r="AC3" s="36" t="s">
        <v>63</v>
      </c>
      <c r="AD3" s="36" t="s">
        <v>58</v>
      </c>
      <c r="AE3" s="36" t="s">
        <v>59</v>
      </c>
      <c r="AF3" s="36" t="s">
        <v>60</v>
      </c>
      <c r="AG3" s="36" t="s">
        <v>61</v>
      </c>
      <c r="AH3" s="36" t="s">
        <v>62</v>
      </c>
      <c r="AI3" s="36" t="s">
        <v>63</v>
      </c>
      <c r="AJ3" s="36" t="s">
        <v>58</v>
      </c>
      <c r="AK3" s="36" t="s">
        <v>59</v>
      </c>
      <c r="AL3" s="36" t="s">
        <v>60</v>
      </c>
      <c r="AM3" s="36" t="s">
        <v>61</v>
      </c>
      <c r="AN3" s="36" t="s">
        <v>62</v>
      </c>
      <c r="AO3" s="36" t="s">
        <v>63</v>
      </c>
      <c r="AP3" s="36" t="s">
        <v>58</v>
      </c>
      <c r="AQ3" s="36" t="s">
        <v>59</v>
      </c>
      <c r="AR3" s="36" t="s">
        <v>60</v>
      </c>
      <c r="AS3" s="36" t="s">
        <v>61</v>
      </c>
      <c r="AT3" s="36" t="s">
        <v>62</v>
      </c>
      <c r="AU3" s="36" t="s">
        <v>63</v>
      </c>
      <c r="AV3" s="36" t="s">
        <v>58</v>
      </c>
      <c r="AW3" s="36" t="s">
        <v>59</v>
      </c>
      <c r="AX3" s="36" t="s">
        <v>60</v>
      </c>
      <c r="AY3" s="36" t="s">
        <v>61</v>
      </c>
      <c r="AZ3" s="36" t="s">
        <v>62</v>
      </c>
      <c r="BA3" s="36" t="s">
        <v>63</v>
      </c>
      <c r="BB3" s="36" t="s">
        <v>58</v>
      </c>
      <c r="BC3" s="36" t="s">
        <v>59</v>
      </c>
      <c r="BD3" s="36" t="s">
        <v>60</v>
      </c>
      <c r="BE3" s="36" t="s">
        <v>61</v>
      </c>
      <c r="BF3" s="36" t="s">
        <v>62</v>
      </c>
      <c r="BG3" s="36" t="s">
        <v>63</v>
      </c>
      <c r="BH3" s="36" t="s">
        <v>58</v>
      </c>
      <c r="BI3" s="36" t="s">
        <v>59</v>
      </c>
      <c r="BJ3" s="36" t="s">
        <v>60</v>
      </c>
      <c r="BK3" s="36" t="s">
        <v>61</v>
      </c>
      <c r="BL3" s="36" t="s">
        <v>62</v>
      </c>
      <c r="BM3" s="36" t="s">
        <v>63</v>
      </c>
      <c r="BN3" s="36" t="s">
        <v>58</v>
      </c>
      <c r="BO3" s="36" t="s">
        <v>59</v>
      </c>
      <c r="BP3" s="36" t="s">
        <v>60</v>
      </c>
      <c r="BQ3" s="36" t="s">
        <v>61</v>
      </c>
      <c r="BR3" s="36" t="s">
        <v>62</v>
      </c>
      <c r="BS3" s="36" t="s">
        <v>63</v>
      </c>
      <c r="BT3" s="36" t="s">
        <v>58</v>
      </c>
      <c r="BU3" s="36" t="s">
        <v>59</v>
      </c>
      <c r="BV3" s="36" t="s">
        <v>60</v>
      </c>
      <c r="BW3" s="36" t="s">
        <v>61</v>
      </c>
      <c r="BX3" s="36" t="s">
        <v>62</v>
      </c>
      <c r="BY3" s="36" t="s">
        <v>63</v>
      </c>
      <c r="BZ3" s="36" t="s">
        <v>58</v>
      </c>
      <c r="CA3" s="36" t="s">
        <v>59</v>
      </c>
      <c r="CB3" s="36" t="s">
        <v>60</v>
      </c>
      <c r="CC3" s="36" t="s">
        <v>61</v>
      </c>
      <c r="CD3" s="36" t="s">
        <v>62</v>
      </c>
      <c r="CE3" s="36" t="s">
        <v>63</v>
      </c>
      <c r="CF3" s="36" t="s">
        <v>58</v>
      </c>
      <c r="CG3" s="36" t="s">
        <v>59</v>
      </c>
      <c r="CH3" s="36" t="s">
        <v>60</v>
      </c>
      <c r="CI3" s="36" t="s">
        <v>61</v>
      </c>
      <c r="CJ3" s="36" t="s">
        <v>62</v>
      </c>
      <c r="CK3" s="36" t="s">
        <v>63</v>
      </c>
      <c r="CL3" s="36" t="s">
        <v>58</v>
      </c>
      <c r="CM3" s="36" t="s">
        <v>59</v>
      </c>
      <c r="CN3" s="36" t="s">
        <v>60</v>
      </c>
      <c r="CO3" s="36" t="s">
        <v>61</v>
      </c>
      <c r="CP3" s="36" t="s">
        <v>62</v>
      </c>
      <c r="CQ3" s="36" t="s">
        <v>63</v>
      </c>
      <c r="CR3" s="36" t="s">
        <v>58</v>
      </c>
      <c r="CS3" s="36" t="s">
        <v>59</v>
      </c>
      <c r="CT3" s="36" t="s">
        <v>60</v>
      </c>
      <c r="CU3" s="36" t="s">
        <v>61</v>
      </c>
      <c r="CV3" s="36" t="s">
        <v>62</v>
      </c>
      <c r="CW3" s="36" t="s">
        <v>63</v>
      </c>
      <c r="CX3" s="36" t="s">
        <v>58</v>
      </c>
      <c r="CY3" s="36" t="s">
        <v>59</v>
      </c>
      <c r="CZ3" s="36" t="s">
        <v>60</v>
      </c>
      <c r="DA3" s="36" t="s">
        <v>61</v>
      </c>
      <c r="DB3" s="36" t="s">
        <v>62</v>
      </c>
      <c r="DC3" s="36" t="s">
        <v>63</v>
      </c>
      <c r="DD3" s="36" t="s">
        <v>58</v>
      </c>
      <c r="DE3" s="36" t="s">
        <v>59</v>
      </c>
      <c r="DF3" s="36" t="s">
        <v>60</v>
      </c>
      <c r="DG3" s="36" t="s">
        <v>61</v>
      </c>
      <c r="DH3" s="36" t="s">
        <v>62</v>
      </c>
      <c r="DI3" s="36" t="s">
        <v>63</v>
      </c>
      <c r="DJ3" s="36" t="s">
        <v>58</v>
      </c>
      <c r="DK3" s="36" t="s">
        <v>59</v>
      </c>
      <c r="DL3" s="36" t="s">
        <v>60</v>
      </c>
      <c r="DM3" s="36" t="s">
        <v>61</v>
      </c>
      <c r="DN3" s="36" t="s">
        <v>62</v>
      </c>
      <c r="DO3" s="36" t="s">
        <v>63</v>
      </c>
      <c r="DP3" s="36" t="s">
        <v>58</v>
      </c>
      <c r="DQ3" s="36" t="s">
        <v>59</v>
      </c>
      <c r="DR3" s="36" t="s">
        <v>60</v>
      </c>
      <c r="DS3" s="36" t="s">
        <v>61</v>
      </c>
      <c r="DT3" s="36" t="s">
        <v>62</v>
      </c>
      <c r="DU3" s="36" t="s">
        <v>63</v>
      </c>
      <c r="DV3" s="36" t="s">
        <v>58</v>
      </c>
      <c r="DW3" s="36" t="s">
        <v>59</v>
      </c>
      <c r="DX3" s="36" t="s">
        <v>60</v>
      </c>
      <c r="DY3" s="36" t="s">
        <v>61</v>
      </c>
      <c r="DZ3" s="36" t="s">
        <v>62</v>
      </c>
      <c r="EA3" s="36" t="s">
        <v>63</v>
      </c>
      <c r="EB3" s="36" t="s">
        <v>58</v>
      </c>
      <c r="EC3" s="36" t="s">
        <v>59</v>
      </c>
      <c r="ED3" s="36" t="s">
        <v>60</v>
      </c>
      <c r="EE3" s="36" t="s">
        <v>61</v>
      </c>
      <c r="EF3" s="36" t="s">
        <v>62</v>
      </c>
      <c r="EG3" s="36" t="s">
        <v>63</v>
      </c>
      <c r="EH3" s="36" t="s">
        <v>58</v>
      </c>
      <c r="EI3" s="36" t="s">
        <v>59</v>
      </c>
      <c r="EJ3" s="36" t="s">
        <v>60</v>
      </c>
      <c r="EK3" s="36" t="s">
        <v>61</v>
      </c>
      <c r="EL3" s="36" t="s">
        <v>62</v>
      </c>
      <c r="EM3" s="36" t="s">
        <v>63</v>
      </c>
      <c r="EN3" s="36" t="s">
        <v>58</v>
      </c>
      <c r="EO3" s="36" t="s">
        <v>59</v>
      </c>
      <c r="EP3" s="36" t="s">
        <v>60</v>
      </c>
      <c r="EQ3" s="36" t="s">
        <v>61</v>
      </c>
      <c r="ER3" s="36" t="s">
        <v>62</v>
      </c>
      <c r="ES3" s="36" t="s">
        <v>63</v>
      </c>
      <c r="ET3" s="36" t="s">
        <v>58</v>
      </c>
      <c r="EU3" s="36" t="s">
        <v>59</v>
      </c>
      <c r="EV3" s="36" t="s">
        <v>60</v>
      </c>
      <c r="EW3" s="36" t="s">
        <v>61</v>
      </c>
      <c r="EX3" s="36" t="s">
        <v>62</v>
      </c>
      <c r="EY3" s="36" t="s">
        <v>63</v>
      </c>
      <c r="EZ3" s="36" t="s">
        <v>58</v>
      </c>
      <c r="FA3" s="36" t="s">
        <v>59</v>
      </c>
      <c r="FB3" s="36" t="s">
        <v>60</v>
      </c>
      <c r="FC3" s="36" t="s">
        <v>61</v>
      </c>
      <c r="FD3" s="36" t="s">
        <v>62</v>
      </c>
      <c r="FE3" s="36" t="s">
        <v>63</v>
      </c>
      <c r="FF3" s="36" t="s">
        <v>58</v>
      </c>
      <c r="FG3" s="36" t="s">
        <v>59</v>
      </c>
      <c r="FH3" s="36" t="s">
        <v>60</v>
      </c>
      <c r="FI3" s="36" t="s">
        <v>61</v>
      </c>
      <c r="FJ3" s="36" t="s">
        <v>62</v>
      </c>
      <c r="FK3" s="36" t="s">
        <v>63</v>
      </c>
      <c r="FL3" s="36" t="s">
        <v>58</v>
      </c>
      <c r="FM3" s="36" t="s">
        <v>59</v>
      </c>
      <c r="FN3" s="36" t="s">
        <v>60</v>
      </c>
      <c r="FO3" s="36" t="s">
        <v>61</v>
      </c>
      <c r="FP3" s="36" t="s">
        <v>62</v>
      </c>
      <c r="FQ3" s="36" t="s">
        <v>63</v>
      </c>
      <c r="FR3" s="36" t="s">
        <v>58</v>
      </c>
      <c r="FS3" s="36" t="s">
        <v>59</v>
      </c>
      <c r="FT3" s="36" t="s">
        <v>60</v>
      </c>
      <c r="FU3" s="36" t="s">
        <v>61</v>
      </c>
      <c r="FV3" s="36" t="s">
        <v>62</v>
      </c>
      <c r="FW3" s="36" t="s">
        <v>63</v>
      </c>
      <c r="FX3" s="36" t="s">
        <v>58</v>
      </c>
      <c r="FY3" s="36" t="s">
        <v>59</v>
      </c>
      <c r="FZ3" s="36" t="s">
        <v>60</v>
      </c>
      <c r="GA3" s="36" t="s">
        <v>61</v>
      </c>
      <c r="GB3" s="36" t="s">
        <v>62</v>
      </c>
      <c r="GC3" s="36" t="s">
        <v>63</v>
      </c>
      <c r="GD3" s="36" t="s">
        <v>58</v>
      </c>
      <c r="GE3" s="36" t="s">
        <v>59</v>
      </c>
      <c r="GF3" s="36" t="s">
        <v>60</v>
      </c>
      <c r="GG3" s="36" t="s">
        <v>61</v>
      </c>
      <c r="GH3" s="36" t="s">
        <v>62</v>
      </c>
      <c r="GI3" s="36" t="s">
        <v>63</v>
      </c>
      <c r="GJ3" s="36" t="s">
        <v>58</v>
      </c>
      <c r="GK3" s="36" t="s">
        <v>59</v>
      </c>
      <c r="GL3" s="36" t="s">
        <v>60</v>
      </c>
      <c r="GM3" s="36" t="s">
        <v>61</v>
      </c>
      <c r="GN3" s="36" t="s">
        <v>62</v>
      </c>
      <c r="GO3" s="36" t="s">
        <v>63</v>
      </c>
      <c r="GP3" s="48"/>
    </row>
    <row r="4" spans="1:198" ht="50.1" customHeight="1">
      <c r="A4" s="45"/>
      <c r="B4" s="108">
        <v>320100128</v>
      </c>
      <c r="C4" s="89" t="str">
        <f>IFERROR(INDEX(Schedule!$A$3:$C$258,MATCH('BASIC DATA'!B4,Schedule!$A$3:$A$258,0),2),"")</f>
        <v>Mahatma Gandhi National Rural Employment Guarantee Scheme</v>
      </c>
      <c r="D4" s="40" t="s">
        <v>119</v>
      </c>
      <c r="E4" s="89">
        <f>IFERROR(INDEX(Schedule!$A$3:$C$258,MATCH('BASIC DATA'!B4,Schedule!$A$3:$A$258,0),3),"")</f>
        <v>450000</v>
      </c>
      <c r="F4" s="39"/>
      <c r="G4" s="115"/>
      <c r="H4" s="114"/>
      <c r="I4" s="114"/>
      <c r="J4" s="115"/>
      <c r="K4" s="39"/>
      <c r="L4" s="39"/>
      <c r="M4" s="115"/>
      <c r="N4" s="114"/>
      <c r="O4" s="114"/>
      <c r="P4" s="115"/>
      <c r="Q4" s="39"/>
      <c r="R4" s="39"/>
      <c r="S4" s="115"/>
      <c r="T4" s="114"/>
      <c r="U4" s="114"/>
      <c r="V4" s="115"/>
      <c r="W4" s="39"/>
      <c r="X4" s="39"/>
      <c r="Y4" s="115"/>
      <c r="Z4" s="114"/>
      <c r="AA4" s="114"/>
      <c r="AB4" s="115"/>
      <c r="AC4" s="39"/>
      <c r="AD4" s="39"/>
      <c r="AE4" s="115"/>
      <c r="AF4" s="114"/>
      <c r="AG4" s="114"/>
      <c r="AH4" s="115"/>
      <c r="AI4" s="39"/>
      <c r="AJ4" s="39"/>
      <c r="AK4" s="115"/>
      <c r="AL4" s="114"/>
      <c r="AM4" s="114"/>
      <c r="AN4" s="115"/>
      <c r="AO4" s="39"/>
      <c r="AP4" s="39"/>
      <c r="AQ4" s="115"/>
      <c r="AR4" s="114"/>
      <c r="AS4" s="114"/>
      <c r="AT4" s="115"/>
      <c r="AU4" s="39"/>
      <c r="AV4" s="39"/>
      <c r="AW4" s="115"/>
      <c r="AX4" s="114"/>
      <c r="AY4" s="114"/>
      <c r="AZ4" s="115"/>
      <c r="BA4" s="39"/>
      <c r="BB4" s="39"/>
      <c r="BC4" s="115"/>
      <c r="BD4" s="114"/>
      <c r="BE4" s="114"/>
      <c r="BF4" s="115"/>
      <c r="BG4" s="39"/>
      <c r="BH4" s="39"/>
      <c r="BI4" s="115"/>
      <c r="BJ4" s="114"/>
      <c r="BK4" s="114"/>
      <c r="BL4" s="115"/>
      <c r="BM4" s="39"/>
      <c r="BN4" s="39"/>
      <c r="BO4" s="115"/>
      <c r="BP4" s="114"/>
      <c r="BQ4" s="114"/>
      <c r="BR4" s="115"/>
      <c r="BS4" s="39"/>
      <c r="BT4" s="39"/>
      <c r="BU4" s="115"/>
      <c r="BV4" s="114"/>
      <c r="BW4" s="114"/>
      <c r="BX4" s="115"/>
      <c r="BY4" s="39"/>
      <c r="BZ4" s="39"/>
      <c r="CA4" s="115"/>
      <c r="CB4" s="114"/>
      <c r="CC4" s="114"/>
      <c r="CD4" s="115"/>
      <c r="CE4" s="39"/>
      <c r="CF4" s="39"/>
      <c r="CG4" s="115"/>
      <c r="CH4" s="114"/>
      <c r="CI4" s="114"/>
      <c r="CJ4" s="115"/>
      <c r="CK4" s="39"/>
      <c r="CL4" s="39"/>
      <c r="CM4" s="115"/>
      <c r="CN4" s="114"/>
      <c r="CO4" s="114"/>
      <c r="CP4" s="115"/>
      <c r="CQ4" s="39"/>
      <c r="CR4" s="39"/>
      <c r="CS4" s="115"/>
      <c r="CT4" s="114"/>
      <c r="CU4" s="114"/>
      <c r="CV4" s="115"/>
      <c r="CW4" s="39"/>
      <c r="CX4" s="39"/>
      <c r="CY4" s="115"/>
      <c r="CZ4" s="114"/>
      <c r="DA4" s="114"/>
      <c r="DB4" s="115"/>
      <c r="DC4" s="39"/>
      <c r="DD4" s="39"/>
      <c r="DE4" s="115"/>
      <c r="DF4" s="114"/>
      <c r="DG4" s="114"/>
      <c r="DH4" s="115"/>
      <c r="DI4" s="39"/>
      <c r="DJ4" s="39"/>
      <c r="DK4" s="115"/>
      <c r="DL4" s="114"/>
      <c r="DM4" s="114"/>
      <c r="DN4" s="115"/>
      <c r="DO4" s="39"/>
      <c r="DP4" s="39"/>
      <c r="DQ4" s="115"/>
      <c r="DR4" s="114"/>
      <c r="DS4" s="114"/>
      <c r="DT4" s="115"/>
      <c r="DU4" s="39"/>
      <c r="DV4" s="39"/>
      <c r="DW4" s="115"/>
      <c r="DX4" s="114"/>
      <c r="DY4" s="114"/>
      <c r="DZ4" s="115"/>
      <c r="EA4" s="39"/>
      <c r="EB4" s="39"/>
      <c r="EC4" s="115"/>
      <c r="ED4" s="114"/>
      <c r="EE4" s="114"/>
      <c r="EF4" s="115"/>
      <c r="EG4" s="39"/>
      <c r="EH4" s="39"/>
      <c r="EI4" s="115"/>
      <c r="EJ4" s="114"/>
      <c r="EK4" s="114"/>
      <c r="EL4" s="115"/>
      <c r="EM4" s="39"/>
      <c r="EN4" s="39"/>
      <c r="EO4" s="115"/>
      <c r="EP4" s="114"/>
      <c r="EQ4" s="114"/>
      <c r="ER4" s="115"/>
      <c r="ES4" s="39"/>
      <c r="ET4" s="39"/>
      <c r="EU4" s="115"/>
      <c r="EV4" s="114"/>
      <c r="EW4" s="114"/>
      <c r="EX4" s="115"/>
      <c r="EY4" s="39"/>
      <c r="EZ4" s="39"/>
      <c r="FA4" s="115"/>
      <c r="FB4" s="114"/>
      <c r="FC4" s="114"/>
      <c r="FD4" s="115"/>
      <c r="FE4" s="39"/>
      <c r="FF4" s="39"/>
      <c r="FG4" s="115"/>
      <c r="FH4" s="114"/>
      <c r="FI4" s="114"/>
      <c r="FJ4" s="115"/>
      <c r="FK4" s="39"/>
      <c r="FL4" s="39"/>
      <c r="FM4" s="115"/>
      <c r="FN4" s="114"/>
      <c r="FO4" s="114"/>
      <c r="FP4" s="115"/>
      <c r="FQ4" s="39"/>
      <c r="FR4" s="39"/>
      <c r="FS4" s="115"/>
      <c r="FT4" s="114"/>
      <c r="FU4" s="114"/>
      <c r="FV4" s="115"/>
      <c r="FW4" s="39"/>
      <c r="FX4" s="39"/>
      <c r="FY4" s="115"/>
      <c r="FZ4" s="114"/>
      <c r="GA4" s="114"/>
      <c r="GB4" s="115"/>
      <c r="GC4" s="39"/>
      <c r="GD4" s="39"/>
      <c r="GE4" s="115"/>
      <c r="GF4" s="114"/>
      <c r="GG4" s="114"/>
      <c r="GH4" s="115"/>
      <c r="GI4" s="39"/>
      <c r="GJ4" s="39" t="s">
        <v>134</v>
      </c>
      <c r="GK4" s="115"/>
      <c r="GL4" s="114"/>
      <c r="GM4" s="114"/>
      <c r="GN4" s="115"/>
      <c r="GO4" s="39"/>
      <c r="GP4" s="48"/>
    </row>
    <row r="5" spans="1:198" ht="50.1" customHeight="1">
      <c r="A5" s="45"/>
      <c r="B5" s="108">
        <v>320100181</v>
      </c>
      <c r="C5" s="89" t="str">
        <f>IFERROR(INDEX(Schedule!$A$3:$C$258,MATCH('BASIC DATA'!B5,Schedule!$A$3:$A$258,0),2),"")</f>
        <v>Total Sanitation Campaign</v>
      </c>
      <c r="D5" s="40"/>
      <c r="E5" s="89">
        <f>IFERROR(INDEX(Schedule!$A$3:$C$258,MATCH('BASIC DATA'!B5,Schedule!$A$3:$A$258,0),3),"")</f>
        <v>0</v>
      </c>
      <c r="F5" s="39"/>
      <c r="G5" s="115"/>
      <c r="H5" s="114"/>
      <c r="I5" s="114"/>
      <c r="J5" s="115"/>
      <c r="K5" s="39"/>
      <c r="L5" s="39"/>
      <c r="M5" s="115"/>
      <c r="N5" s="114"/>
      <c r="O5" s="114"/>
      <c r="P5" s="115"/>
      <c r="Q5" s="39"/>
      <c r="R5" s="39"/>
      <c r="S5" s="115"/>
      <c r="T5" s="114"/>
      <c r="U5" s="114"/>
      <c r="V5" s="115"/>
      <c r="W5" s="39"/>
      <c r="X5" s="39"/>
      <c r="Y5" s="115"/>
      <c r="Z5" s="114"/>
      <c r="AA5" s="114"/>
      <c r="AB5" s="115"/>
      <c r="AC5" s="39"/>
      <c r="AD5" s="39"/>
      <c r="AE5" s="115"/>
      <c r="AF5" s="114"/>
      <c r="AG5" s="114"/>
      <c r="AH5" s="115"/>
      <c r="AI5" s="39"/>
      <c r="AJ5" s="39"/>
      <c r="AK5" s="115"/>
      <c r="AL5" s="114"/>
      <c r="AM5" s="114"/>
      <c r="AN5" s="115"/>
      <c r="AO5" s="39"/>
      <c r="AP5" s="39"/>
      <c r="AQ5" s="115"/>
      <c r="AR5" s="114"/>
      <c r="AS5" s="114"/>
      <c r="AT5" s="115"/>
      <c r="AU5" s="39"/>
      <c r="AV5" s="39"/>
      <c r="AW5" s="115"/>
      <c r="AX5" s="114"/>
      <c r="AY5" s="114"/>
      <c r="AZ5" s="115"/>
      <c r="BA5" s="39"/>
      <c r="BB5" s="39"/>
      <c r="BC5" s="115"/>
      <c r="BD5" s="114"/>
      <c r="BE5" s="114"/>
      <c r="BF5" s="115"/>
      <c r="BG5" s="39"/>
      <c r="BH5" s="39"/>
      <c r="BI5" s="115"/>
      <c r="BJ5" s="114"/>
      <c r="BK5" s="114"/>
      <c r="BL5" s="115"/>
      <c r="BM5" s="39"/>
      <c r="BN5" s="39"/>
      <c r="BO5" s="115"/>
      <c r="BP5" s="114"/>
      <c r="BQ5" s="114"/>
      <c r="BR5" s="115"/>
      <c r="BS5" s="39"/>
      <c r="BT5" s="39"/>
      <c r="BU5" s="115"/>
      <c r="BV5" s="114"/>
      <c r="BW5" s="114"/>
      <c r="BX5" s="115"/>
      <c r="BY5" s="39"/>
      <c r="BZ5" s="39"/>
      <c r="CA5" s="115"/>
      <c r="CB5" s="114"/>
      <c r="CC5" s="114"/>
      <c r="CD5" s="115"/>
      <c r="CE5" s="39"/>
      <c r="CF5" s="39"/>
      <c r="CG5" s="115"/>
      <c r="CH5" s="114"/>
      <c r="CI5" s="114"/>
      <c r="CJ5" s="115"/>
      <c r="CK5" s="39"/>
      <c r="CL5" s="39"/>
      <c r="CM5" s="115"/>
      <c r="CN5" s="114"/>
      <c r="CO5" s="114"/>
      <c r="CP5" s="115"/>
      <c r="CQ5" s="39"/>
      <c r="CR5" s="39"/>
      <c r="CS5" s="115"/>
      <c r="CT5" s="114"/>
      <c r="CU5" s="114"/>
      <c r="CV5" s="115"/>
      <c r="CW5" s="39"/>
      <c r="CX5" s="39"/>
      <c r="CY5" s="115"/>
      <c r="CZ5" s="114"/>
      <c r="DA5" s="114"/>
      <c r="DB5" s="115"/>
      <c r="DC5" s="39"/>
      <c r="DD5" s="39"/>
      <c r="DE5" s="115"/>
      <c r="DF5" s="114"/>
      <c r="DG5" s="114"/>
      <c r="DH5" s="115"/>
      <c r="DI5" s="39"/>
      <c r="DJ5" s="39"/>
      <c r="DK5" s="115"/>
      <c r="DL5" s="114"/>
      <c r="DM5" s="114"/>
      <c r="DN5" s="115"/>
      <c r="DO5" s="39"/>
      <c r="DP5" s="39"/>
      <c r="DQ5" s="115"/>
      <c r="DR5" s="114"/>
      <c r="DS5" s="114"/>
      <c r="DT5" s="115"/>
      <c r="DU5" s="39"/>
      <c r="DV5" s="39"/>
      <c r="DW5" s="115"/>
      <c r="DX5" s="114"/>
      <c r="DY5" s="114"/>
      <c r="DZ5" s="115"/>
      <c r="EA5" s="39"/>
      <c r="EB5" s="39"/>
      <c r="EC5" s="115"/>
      <c r="ED5" s="114"/>
      <c r="EE5" s="114"/>
      <c r="EF5" s="115"/>
      <c r="EG5" s="39"/>
      <c r="EH5" s="39"/>
      <c r="EI5" s="115"/>
      <c r="EJ5" s="114"/>
      <c r="EK5" s="114"/>
      <c r="EL5" s="115"/>
      <c r="EM5" s="39"/>
      <c r="EN5" s="39"/>
      <c r="EO5" s="115"/>
      <c r="EP5" s="114"/>
      <c r="EQ5" s="114"/>
      <c r="ER5" s="115"/>
      <c r="ES5" s="39"/>
      <c r="ET5" s="39"/>
      <c r="EU5" s="115"/>
      <c r="EV5" s="114"/>
      <c r="EW5" s="114"/>
      <c r="EX5" s="115"/>
      <c r="EY5" s="39"/>
      <c r="EZ5" s="39"/>
      <c r="FA5" s="115"/>
      <c r="FB5" s="114"/>
      <c r="FC5" s="114"/>
      <c r="FD5" s="115"/>
      <c r="FE5" s="39"/>
      <c r="FF5" s="39"/>
      <c r="FG5" s="115"/>
      <c r="FH5" s="114"/>
      <c r="FI5" s="114"/>
      <c r="FJ5" s="115"/>
      <c r="FK5" s="39"/>
      <c r="FL5" s="39"/>
      <c r="FM5" s="115"/>
      <c r="FN5" s="114"/>
      <c r="FO5" s="114"/>
      <c r="FP5" s="115"/>
      <c r="FQ5" s="39"/>
      <c r="FR5" s="39"/>
      <c r="FS5" s="115"/>
      <c r="FT5" s="114"/>
      <c r="FU5" s="114"/>
      <c r="FV5" s="115"/>
      <c r="FW5" s="39"/>
      <c r="FX5" s="39"/>
      <c r="FY5" s="115"/>
      <c r="FZ5" s="114"/>
      <c r="GA5" s="114"/>
      <c r="GB5" s="115"/>
      <c r="GC5" s="39"/>
      <c r="GD5" s="39"/>
      <c r="GE5" s="115"/>
      <c r="GF5" s="114"/>
      <c r="GG5" s="114"/>
      <c r="GH5" s="115"/>
      <c r="GI5" s="39"/>
      <c r="GJ5" s="39"/>
      <c r="GK5" s="115"/>
      <c r="GL5" s="114"/>
      <c r="GM5" s="114"/>
      <c r="GN5" s="115"/>
      <c r="GO5" s="39"/>
      <c r="GP5" s="48"/>
    </row>
    <row r="6" spans="1:198" ht="50.1" customHeight="1">
      <c r="A6" s="45"/>
      <c r="B6" s="108"/>
      <c r="C6" s="89" t="str">
        <f>IFERROR(INDEX(Schedule!$A$3:$C$258,MATCH('BASIC DATA'!B6,Schedule!$A$3:$A$258,0),2),"")</f>
        <v/>
      </c>
      <c r="D6" s="40"/>
      <c r="E6" s="89" t="str">
        <f>IFERROR(INDEX(Schedule!$A$3:$C$258,MATCH('BASIC DATA'!B6,Schedule!$A$3:$A$258,0),3),"")</f>
        <v/>
      </c>
      <c r="F6" s="39"/>
      <c r="G6" s="115"/>
      <c r="H6" s="114"/>
      <c r="I6" s="114"/>
      <c r="J6" s="115"/>
      <c r="K6" s="39"/>
      <c r="L6" s="39"/>
      <c r="M6" s="115"/>
      <c r="N6" s="114"/>
      <c r="O6" s="114"/>
      <c r="P6" s="115"/>
      <c r="Q6" s="39"/>
      <c r="R6" s="39"/>
      <c r="S6" s="115"/>
      <c r="T6" s="114"/>
      <c r="U6" s="114"/>
      <c r="V6" s="115"/>
      <c r="W6" s="39"/>
      <c r="X6" s="39"/>
      <c r="Y6" s="115"/>
      <c r="Z6" s="114"/>
      <c r="AA6" s="114"/>
      <c r="AB6" s="115"/>
      <c r="AC6" s="39"/>
      <c r="AD6" s="39"/>
      <c r="AE6" s="115"/>
      <c r="AF6" s="114"/>
      <c r="AG6" s="114"/>
      <c r="AH6" s="115"/>
      <c r="AI6" s="39"/>
      <c r="AJ6" s="39"/>
      <c r="AK6" s="115"/>
      <c r="AL6" s="114"/>
      <c r="AM6" s="114"/>
      <c r="AN6" s="115"/>
      <c r="AO6" s="39"/>
      <c r="AP6" s="39"/>
      <c r="AQ6" s="115"/>
      <c r="AR6" s="114"/>
      <c r="AS6" s="114"/>
      <c r="AT6" s="115"/>
      <c r="AU6" s="39"/>
      <c r="AV6" s="39"/>
      <c r="AW6" s="115"/>
      <c r="AX6" s="114"/>
      <c r="AY6" s="114"/>
      <c r="AZ6" s="115"/>
      <c r="BA6" s="39"/>
      <c r="BB6" s="39"/>
      <c r="BC6" s="115"/>
      <c r="BD6" s="114"/>
      <c r="BE6" s="114"/>
      <c r="BF6" s="115"/>
      <c r="BG6" s="39"/>
      <c r="BH6" s="39"/>
      <c r="BI6" s="115"/>
      <c r="BJ6" s="114"/>
      <c r="BK6" s="114"/>
      <c r="BL6" s="115"/>
      <c r="BM6" s="39"/>
      <c r="BN6" s="39"/>
      <c r="BO6" s="115"/>
      <c r="BP6" s="114"/>
      <c r="BQ6" s="114"/>
      <c r="BR6" s="115"/>
      <c r="BS6" s="39"/>
      <c r="BT6" s="39"/>
      <c r="BU6" s="115"/>
      <c r="BV6" s="114"/>
      <c r="BW6" s="114"/>
      <c r="BX6" s="115"/>
      <c r="BY6" s="39"/>
      <c r="BZ6" s="39"/>
      <c r="CA6" s="115"/>
      <c r="CB6" s="114"/>
      <c r="CC6" s="114"/>
      <c r="CD6" s="115"/>
      <c r="CE6" s="39"/>
      <c r="CF6" s="39"/>
      <c r="CG6" s="115"/>
      <c r="CH6" s="114"/>
      <c r="CI6" s="114"/>
      <c r="CJ6" s="115"/>
      <c r="CK6" s="39"/>
      <c r="CL6" s="39"/>
      <c r="CM6" s="115"/>
      <c r="CN6" s="114"/>
      <c r="CO6" s="114"/>
      <c r="CP6" s="115"/>
      <c r="CQ6" s="39"/>
      <c r="CR6" s="39"/>
      <c r="CS6" s="115"/>
      <c r="CT6" s="114"/>
      <c r="CU6" s="114"/>
      <c r="CV6" s="115"/>
      <c r="CW6" s="39"/>
      <c r="CX6" s="39"/>
      <c r="CY6" s="115"/>
      <c r="CZ6" s="114"/>
      <c r="DA6" s="114"/>
      <c r="DB6" s="115"/>
      <c r="DC6" s="39"/>
      <c r="DD6" s="39"/>
      <c r="DE6" s="115"/>
      <c r="DF6" s="114"/>
      <c r="DG6" s="114"/>
      <c r="DH6" s="115"/>
      <c r="DI6" s="39"/>
      <c r="DJ6" s="39"/>
      <c r="DK6" s="115"/>
      <c r="DL6" s="114"/>
      <c r="DM6" s="114"/>
      <c r="DN6" s="115"/>
      <c r="DO6" s="39"/>
      <c r="DP6" s="39"/>
      <c r="DQ6" s="115"/>
      <c r="DR6" s="114"/>
      <c r="DS6" s="114"/>
      <c r="DT6" s="115"/>
      <c r="DU6" s="39"/>
      <c r="DV6" s="39"/>
      <c r="DW6" s="115"/>
      <c r="DX6" s="114"/>
      <c r="DY6" s="114"/>
      <c r="DZ6" s="115"/>
      <c r="EA6" s="39"/>
      <c r="EB6" s="39"/>
      <c r="EC6" s="115"/>
      <c r="ED6" s="114"/>
      <c r="EE6" s="114"/>
      <c r="EF6" s="115"/>
      <c r="EG6" s="39"/>
      <c r="EH6" s="39"/>
      <c r="EI6" s="115"/>
      <c r="EJ6" s="114"/>
      <c r="EK6" s="114"/>
      <c r="EL6" s="115"/>
      <c r="EM6" s="39"/>
      <c r="EN6" s="39"/>
      <c r="EO6" s="115"/>
      <c r="EP6" s="114"/>
      <c r="EQ6" s="114"/>
      <c r="ER6" s="115"/>
      <c r="ES6" s="39"/>
      <c r="ET6" s="39"/>
      <c r="EU6" s="115"/>
      <c r="EV6" s="114"/>
      <c r="EW6" s="114"/>
      <c r="EX6" s="115"/>
      <c r="EY6" s="39"/>
      <c r="EZ6" s="39"/>
      <c r="FA6" s="115"/>
      <c r="FB6" s="114"/>
      <c r="FC6" s="114"/>
      <c r="FD6" s="115"/>
      <c r="FE6" s="39"/>
      <c r="FF6" s="39"/>
      <c r="FG6" s="115"/>
      <c r="FH6" s="114"/>
      <c r="FI6" s="114"/>
      <c r="FJ6" s="115"/>
      <c r="FK6" s="39"/>
      <c r="FL6" s="39"/>
      <c r="FM6" s="115"/>
      <c r="FN6" s="114"/>
      <c r="FO6" s="114"/>
      <c r="FP6" s="115"/>
      <c r="FQ6" s="39"/>
      <c r="FR6" s="39"/>
      <c r="FS6" s="115"/>
      <c r="FT6" s="114"/>
      <c r="FU6" s="114"/>
      <c r="FV6" s="115"/>
      <c r="FW6" s="39"/>
      <c r="FX6" s="39"/>
      <c r="FY6" s="115"/>
      <c r="FZ6" s="114"/>
      <c r="GA6" s="114"/>
      <c r="GB6" s="115"/>
      <c r="GC6" s="39"/>
      <c r="GD6" s="39"/>
      <c r="GE6" s="115"/>
      <c r="GF6" s="114"/>
      <c r="GG6" s="114"/>
      <c r="GH6" s="115"/>
      <c r="GI6" s="39"/>
      <c r="GJ6" s="39"/>
      <c r="GK6" s="115"/>
      <c r="GL6" s="114"/>
      <c r="GM6" s="114"/>
      <c r="GN6" s="115"/>
      <c r="GO6" s="39"/>
      <c r="GP6" s="48"/>
    </row>
    <row r="7" spans="1:198" ht="50.1" customHeight="1">
      <c r="A7" s="45"/>
      <c r="B7" s="108"/>
      <c r="C7" s="89" t="str">
        <f>IFERROR(INDEX(Schedule!$A$3:$C$258,MATCH('BASIC DATA'!B7,Schedule!$A$3:$A$258,0),2),"")</f>
        <v/>
      </c>
      <c r="D7" s="40"/>
      <c r="E7" s="89" t="str">
        <f>IFERROR(INDEX(Schedule!$A$3:$C$258,MATCH('BASIC DATA'!B7,Schedule!$A$3:$A$258,0),3),"")</f>
        <v/>
      </c>
      <c r="F7" s="39"/>
      <c r="G7" s="115"/>
      <c r="H7" s="114"/>
      <c r="I7" s="114"/>
      <c r="J7" s="115"/>
      <c r="K7" s="39"/>
      <c r="L7" s="39"/>
      <c r="M7" s="115"/>
      <c r="N7" s="114"/>
      <c r="O7" s="114"/>
      <c r="P7" s="115"/>
      <c r="Q7" s="39"/>
      <c r="R7" s="39"/>
      <c r="S7" s="115"/>
      <c r="T7" s="114"/>
      <c r="U7" s="114"/>
      <c r="V7" s="115"/>
      <c r="W7" s="39"/>
      <c r="X7" s="39"/>
      <c r="Y7" s="115"/>
      <c r="Z7" s="114"/>
      <c r="AA7" s="114"/>
      <c r="AB7" s="115"/>
      <c r="AC7" s="39"/>
      <c r="AD7" s="39"/>
      <c r="AE7" s="115"/>
      <c r="AF7" s="114"/>
      <c r="AG7" s="114"/>
      <c r="AH7" s="115"/>
      <c r="AI7" s="39"/>
      <c r="AJ7" s="39"/>
      <c r="AK7" s="115"/>
      <c r="AL7" s="114"/>
      <c r="AM7" s="114"/>
      <c r="AN7" s="115"/>
      <c r="AO7" s="39"/>
      <c r="AP7" s="39"/>
      <c r="AQ7" s="115"/>
      <c r="AR7" s="114"/>
      <c r="AS7" s="114"/>
      <c r="AT7" s="115"/>
      <c r="AU7" s="39"/>
      <c r="AV7" s="39"/>
      <c r="AW7" s="115"/>
      <c r="AX7" s="114"/>
      <c r="AY7" s="114"/>
      <c r="AZ7" s="115"/>
      <c r="BA7" s="39"/>
      <c r="BB7" s="39"/>
      <c r="BC7" s="115"/>
      <c r="BD7" s="114"/>
      <c r="BE7" s="114"/>
      <c r="BF7" s="115"/>
      <c r="BG7" s="39"/>
      <c r="BH7" s="39"/>
      <c r="BI7" s="115"/>
      <c r="BJ7" s="114"/>
      <c r="BK7" s="114"/>
      <c r="BL7" s="115"/>
      <c r="BM7" s="39"/>
      <c r="BN7" s="39"/>
      <c r="BO7" s="115"/>
      <c r="BP7" s="114"/>
      <c r="BQ7" s="114"/>
      <c r="BR7" s="115"/>
      <c r="BS7" s="39"/>
      <c r="BT7" s="39"/>
      <c r="BU7" s="115"/>
      <c r="BV7" s="114"/>
      <c r="BW7" s="114"/>
      <c r="BX7" s="115"/>
      <c r="BY7" s="39"/>
      <c r="BZ7" s="39"/>
      <c r="CA7" s="115"/>
      <c r="CB7" s="114"/>
      <c r="CC7" s="114"/>
      <c r="CD7" s="115"/>
      <c r="CE7" s="39"/>
      <c r="CF7" s="39"/>
      <c r="CG7" s="115"/>
      <c r="CH7" s="114"/>
      <c r="CI7" s="114"/>
      <c r="CJ7" s="115"/>
      <c r="CK7" s="39"/>
      <c r="CL7" s="39"/>
      <c r="CM7" s="115"/>
      <c r="CN7" s="114"/>
      <c r="CO7" s="114"/>
      <c r="CP7" s="115"/>
      <c r="CQ7" s="39"/>
      <c r="CR7" s="39"/>
      <c r="CS7" s="115"/>
      <c r="CT7" s="114"/>
      <c r="CU7" s="114"/>
      <c r="CV7" s="115"/>
      <c r="CW7" s="39"/>
      <c r="CX7" s="39"/>
      <c r="CY7" s="115"/>
      <c r="CZ7" s="114"/>
      <c r="DA7" s="114"/>
      <c r="DB7" s="115"/>
      <c r="DC7" s="39"/>
      <c r="DD7" s="39"/>
      <c r="DE7" s="115"/>
      <c r="DF7" s="114"/>
      <c r="DG7" s="114"/>
      <c r="DH7" s="115"/>
      <c r="DI7" s="39"/>
      <c r="DJ7" s="39"/>
      <c r="DK7" s="115"/>
      <c r="DL7" s="114"/>
      <c r="DM7" s="114"/>
      <c r="DN7" s="115"/>
      <c r="DO7" s="39"/>
      <c r="DP7" s="39"/>
      <c r="DQ7" s="115"/>
      <c r="DR7" s="114"/>
      <c r="DS7" s="114"/>
      <c r="DT7" s="115"/>
      <c r="DU7" s="39"/>
      <c r="DV7" s="39"/>
      <c r="DW7" s="115"/>
      <c r="DX7" s="114"/>
      <c r="DY7" s="114"/>
      <c r="DZ7" s="115"/>
      <c r="EA7" s="39"/>
      <c r="EB7" s="39"/>
      <c r="EC7" s="115"/>
      <c r="ED7" s="114"/>
      <c r="EE7" s="114"/>
      <c r="EF7" s="115"/>
      <c r="EG7" s="39"/>
      <c r="EH7" s="39"/>
      <c r="EI7" s="115"/>
      <c r="EJ7" s="114"/>
      <c r="EK7" s="114"/>
      <c r="EL7" s="115"/>
      <c r="EM7" s="39"/>
      <c r="EN7" s="39"/>
      <c r="EO7" s="115"/>
      <c r="EP7" s="114"/>
      <c r="EQ7" s="114"/>
      <c r="ER7" s="115"/>
      <c r="ES7" s="39"/>
      <c r="ET7" s="39"/>
      <c r="EU7" s="115"/>
      <c r="EV7" s="114"/>
      <c r="EW7" s="114"/>
      <c r="EX7" s="115"/>
      <c r="EY7" s="39"/>
      <c r="EZ7" s="39"/>
      <c r="FA7" s="115"/>
      <c r="FB7" s="114"/>
      <c r="FC7" s="114"/>
      <c r="FD7" s="115"/>
      <c r="FE7" s="39"/>
      <c r="FF7" s="39"/>
      <c r="FG7" s="115"/>
      <c r="FH7" s="114"/>
      <c r="FI7" s="114"/>
      <c r="FJ7" s="115"/>
      <c r="FK7" s="39"/>
      <c r="FL7" s="39"/>
      <c r="FM7" s="115"/>
      <c r="FN7" s="114"/>
      <c r="FO7" s="114"/>
      <c r="FP7" s="115"/>
      <c r="FQ7" s="39"/>
      <c r="FR7" s="39"/>
      <c r="FS7" s="115"/>
      <c r="FT7" s="114"/>
      <c r="FU7" s="114"/>
      <c r="FV7" s="115"/>
      <c r="FW7" s="39"/>
      <c r="FX7" s="39"/>
      <c r="FY7" s="115"/>
      <c r="FZ7" s="114"/>
      <c r="GA7" s="114"/>
      <c r="GB7" s="115"/>
      <c r="GC7" s="39"/>
      <c r="GD7" s="39"/>
      <c r="GE7" s="115"/>
      <c r="GF7" s="114"/>
      <c r="GG7" s="114"/>
      <c r="GH7" s="115"/>
      <c r="GI7" s="39"/>
      <c r="GJ7" s="39"/>
      <c r="GK7" s="115"/>
      <c r="GL7" s="114"/>
      <c r="GM7" s="114"/>
      <c r="GN7" s="115"/>
      <c r="GO7" s="39"/>
      <c r="GP7" s="48"/>
    </row>
    <row r="8" spans="1:198" ht="50.1" customHeight="1">
      <c r="A8" s="45"/>
      <c r="B8" s="108"/>
      <c r="C8" s="89" t="str">
        <f>IFERROR(INDEX(Schedule!$A$3:$C$258,MATCH('BASIC DATA'!B8,Schedule!$A$3:$A$258,0),2),"")</f>
        <v/>
      </c>
      <c r="D8" s="40"/>
      <c r="E8" s="89" t="str">
        <f>IFERROR(INDEX(Schedule!$A$3:$C$258,MATCH('BASIC DATA'!B8,Schedule!$A$3:$A$258,0),3),"")</f>
        <v/>
      </c>
      <c r="F8" s="39"/>
      <c r="G8" s="115"/>
      <c r="H8" s="114"/>
      <c r="I8" s="114"/>
      <c r="J8" s="115"/>
      <c r="K8" s="39"/>
      <c r="L8" s="39"/>
      <c r="M8" s="115"/>
      <c r="N8" s="114"/>
      <c r="O8" s="114"/>
      <c r="P8" s="115"/>
      <c r="Q8" s="39"/>
      <c r="R8" s="39"/>
      <c r="S8" s="115"/>
      <c r="T8" s="114"/>
      <c r="U8" s="114"/>
      <c r="V8" s="115"/>
      <c r="W8" s="39"/>
      <c r="X8" s="39"/>
      <c r="Y8" s="115"/>
      <c r="Z8" s="114"/>
      <c r="AA8" s="114"/>
      <c r="AB8" s="115"/>
      <c r="AC8" s="39"/>
      <c r="AD8" s="39"/>
      <c r="AE8" s="115"/>
      <c r="AF8" s="114"/>
      <c r="AG8" s="114"/>
      <c r="AH8" s="115"/>
      <c r="AI8" s="39"/>
      <c r="AJ8" s="39"/>
      <c r="AK8" s="115"/>
      <c r="AL8" s="114"/>
      <c r="AM8" s="114"/>
      <c r="AN8" s="115"/>
      <c r="AO8" s="39"/>
      <c r="AP8" s="39"/>
      <c r="AQ8" s="115"/>
      <c r="AR8" s="114"/>
      <c r="AS8" s="114"/>
      <c r="AT8" s="115"/>
      <c r="AU8" s="39"/>
      <c r="AV8" s="39"/>
      <c r="AW8" s="115"/>
      <c r="AX8" s="114"/>
      <c r="AY8" s="114"/>
      <c r="AZ8" s="115"/>
      <c r="BA8" s="39"/>
      <c r="BB8" s="39"/>
      <c r="BC8" s="115"/>
      <c r="BD8" s="114"/>
      <c r="BE8" s="114"/>
      <c r="BF8" s="115"/>
      <c r="BG8" s="39"/>
      <c r="BH8" s="39"/>
      <c r="BI8" s="115"/>
      <c r="BJ8" s="114"/>
      <c r="BK8" s="114"/>
      <c r="BL8" s="115"/>
      <c r="BM8" s="39"/>
      <c r="BN8" s="39"/>
      <c r="BO8" s="115"/>
      <c r="BP8" s="114"/>
      <c r="BQ8" s="114"/>
      <c r="BR8" s="115"/>
      <c r="BS8" s="39"/>
      <c r="BT8" s="39"/>
      <c r="BU8" s="115"/>
      <c r="BV8" s="114"/>
      <c r="BW8" s="114"/>
      <c r="BX8" s="115"/>
      <c r="BY8" s="39"/>
      <c r="BZ8" s="39"/>
      <c r="CA8" s="115"/>
      <c r="CB8" s="114"/>
      <c r="CC8" s="114"/>
      <c r="CD8" s="115"/>
      <c r="CE8" s="39"/>
      <c r="CF8" s="39"/>
      <c r="CG8" s="115"/>
      <c r="CH8" s="114"/>
      <c r="CI8" s="114"/>
      <c r="CJ8" s="115"/>
      <c r="CK8" s="39"/>
      <c r="CL8" s="39"/>
      <c r="CM8" s="115"/>
      <c r="CN8" s="114"/>
      <c r="CO8" s="114"/>
      <c r="CP8" s="115"/>
      <c r="CQ8" s="39"/>
      <c r="CR8" s="39"/>
      <c r="CS8" s="115"/>
      <c r="CT8" s="114"/>
      <c r="CU8" s="114"/>
      <c r="CV8" s="115"/>
      <c r="CW8" s="39"/>
      <c r="CX8" s="39"/>
      <c r="CY8" s="115"/>
      <c r="CZ8" s="114"/>
      <c r="DA8" s="114"/>
      <c r="DB8" s="115"/>
      <c r="DC8" s="39"/>
      <c r="DD8" s="39"/>
      <c r="DE8" s="115"/>
      <c r="DF8" s="114"/>
      <c r="DG8" s="114"/>
      <c r="DH8" s="115"/>
      <c r="DI8" s="39"/>
      <c r="DJ8" s="39"/>
      <c r="DK8" s="115"/>
      <c r="DL8" s="114"/>
      <c r="DM8" s="114"/>
      <c r="DN8" s="115"/>
      <c r="DO8" s="39"/>
      <c r="DP8" s="39"/>
      <c r="DQ8" s="115"/>
      <c r="DR8" s="114"/>
      <c r="DS8" s="114"/>
      <c r="DT8" s="115"/>
      <c r="DU8" s="39"/>
      <c r="DV8" s="39"/>
      <c r="DW8" s="115"/>
      <c r="DX8" s="114"/>
      <c r="DY8" s="114"/>
      <c r="DZ8" s="115"/>
      <c r="EA8" s="39"/>
      <c r="EB8" s="39"/>
      <c r="EC8" s="115"/>
      <c r="ED8" s="114"/>
      <c r="EE8" s="114"/>
      <c r="EF8" s="115"/>
      <c r="EG8" s="39"/>
      <c r="EH8" s="39"/>
      <c r="EI8" s="115"/>
      <c r="EJ8" s="114"/>
      <c r="EK8" s="114"/>
      <c r="EL8" s="115"/>
      <c r="EM8" s="39"/>
      <c r="EN8" s="39"/>
      <c r="EO8" s="115"/>
      <c r="EP8" s="114"/>
      <c r="EQ8" s="114"/>
      <c r="ER8" s="115"/>
      <c r="ES8" s="39"/>
      <c r="ET8" s="39"/>
      <c r="EU8" s="115"/>
      <c r="EV8" s="114"/>
      <c r="EW8" s="114"/>
      <c r="EX8" s="115"/>
      <c r="EY8" s="39"/>
      <c r="EZ8" s="39"/>
      <c r="FA8" s="115"/>
      <c r="FB8" s="114"/>
      <c r="FC8" s="114"/>
      <c r="FD8" s="115"/>
      <c r="FE8" s="39"/>
      <c r="FF8" s="39"/>
      <c r="FG8" s="115"/>
      <c r="FH8" s="114"/>
      <c r="FI8" s="114"/>
      <c r="FJ8" s="115"/>
      <c r="FK8" s="39"/>
      <c r="FL8" s="39"/>
      <c r="FM8" s="115"/>
      <c r="FN8" s="114"/>
      <c r="FO8" s="114"/>
      <c r="FP8" s="115"/>
      <c r="FQ8" s="39"/>
      <c r="FR8" s="39"/>
      <c r="FS8" s="115"/>
      <c r="FT8" s="114"/>
      <c r="FU8" s="114"/>
      <c r="FV8" s="115"/>
      <c r="FW8" s="39"/>
      <c r="FX8" s="39"/>
      <c r="FY8" s="115"/>
      <c r="FZ8" s="114"/>
      <c r="GA8" s="114"/>
      <c r="GB8" s="115"/>
      <c r="GC8" s="39"/>
      <c r="GD8" s="39"/>
      <c r="GE8" s="115"/>
      <c r="GF8" s="114"/>
      <c r="GG8" s="114"/>
      <c r="GH8" s="115"/>
      <c r="GI8" s="39"/>
      <c r="GJ8" s="39"/>
      <c r="GK8" s="115"/>
      <c r="GL8" s="114"/>
      <c r="GM8" s="114"/>
      <c r="GN8" s="115"/>
      <c r="GO8" s="39"/>
      <c r="GP8" s="48"/>
    </row>
    <row r="9" spans="1:198" ht="50.1" customHeight="1">
      <c r="A9" s="45"/>
      <c r="B9" s="108"/>
      <c r="C9" s="89" t="str">
        <f>IFERROR(INDEX(Schedule!$A$3:$C$258,MATCH('BASIC DATA'!B9,Schedule!$A$3:$A$258,0),2),"")</f>
        <v/>
      </c>
      <c r="D9" s="40"/>
      <c r="E9" s="89" t="str">
        <f>IFERROR(INDEX(Schedule!$A$3:$C$258,MATCH('BASIC DATA'!B9,Schedule!$A$3:$A$258,0),3),"")</f>
        <v/>
      </c>
      <c r="F9" s="39"/>
      <c r="G9" s="115"/>
      <c r="H9" s="114"/>
      <c r="I9" s="114"/>
      <c r="J9" s="115"/>
      <c r="K9" s="39"/>
      <c r="L9" s="39"/>
      <c r="M9" s="115"/>
      <c r="N9" s="114"/>
      <c r="O9" s="114"/>
      <c r="P9" s="115"/>
      <c r="Q9" s="39"/>
      <c r="R9" s="39"/>
      <c r="S9" s="115"/>
      <c r="T9" s="114"/>
      <c r="U9" s="114"/>
      <c r="V9" s="115"/>
      <c r="W9" s="39"/>
      <c r="X9" s="39"/>
      <c r="Y9" s="115"/>
      <c r="Z9" s="114"/>
      <c r="AA9" s="114"/>
      <c r="AB9" s="115"/>
      <c r="AC9" s="39"/>
      <c r="AD9" s="39"/>
      <c r="AE9" s="115"/>
      <c r="AF9" s="114"/>
      <c r="AG9" s="114"/>
      <c r="AH9" s="115"/>
      <c r="AI9" s="39"/>
      <c r="AJ9" s="39"/>
      <c r="AK9" s="115"/>
      <c r="AL9" s="114"/>
      <c r="AM9" s="114"/>
      <c r="AN9" s="115"/>
      <c r="AO9" s="39"/>
      <c r="AP9" s="39"/>
      <c r="AQ9" s="115"/>
      <c r="AR9" s="114"/>
      <c r="AS9" s="114"/>
      <c r="AT9" s="115"/>
      <c r="AU9" s="39"/>
      <c r="AV9" s="39"/>
      <c r="AW9" s="115"/>
      <c r="AX9" s="114"/>
      <c r="AY9" s="114"/>
      <c r="AZ9" s="115"/>
      <c r="BA9" s="39"/>
      <c r="BB9" s="39"/>
      <c r="BC9" s="115"/>
      <c r="BD9" s="114"/>
      <c r="BE9" s="114"/>
      <c r="BF9" s="115"/>
      <c r="BG9" s="39"/>
      <c r="BH9" s="39"/>
      <c r="BI9" s="115"/>
      <c r="BJ9" s="114"/>
      <c r="BK9" s="114"/>
      <c r="BL9" s="115"/>
      <c r="BM9" s="39"/>
      <c r="BN9" s="39"/>
      <c r="BO9" s="115"/>
      <c r="BP9" s="114"/>
      <c r="BQ9" s="114"/>
      <c r="BR9" s="115"/>
      <c r="BS9" s="39"/>
      <c r="BT9" s="39"/>
      <c r="BU9" s="115"/>
      <c r="BV9" s="114"/>
      <c r="BW9" s="114"/>
      <c r="BX9" s="115"/>
      <c r="BY9" s="39"/>
      <c r="BZ9" s="39"/>
      <c r="CA9" s="115"/>
      <c r="CB9" s="114"/>
      <c r="CC9" s="114"/>
      <c r="CD9" s="115"/>
      <c r="CE9" s="39"/>
      <c r="CF9" s="39"/>
      <c r="CG9" s="115"/>
      <c r="CH9" s="114"/>
      <c r="CI9" s="114"/>
      <c r="CJ9" s="115"/>
      <c r="CK9" s="39"/>
      <c r="CL9" s="39"/>
      <c r="CM9" s="115"/>
      <c r="CN9" s="114"/>
      <c r="CO9" s="114"/>
      <c r="CP9" s="115"/>
      <c r="CQ9" s="39"/>
      <c r="CR9" s="39"/>
      <c r="CS9" s="115"/>
      <c r="CT9" s="114"/>
      <c r="CU9" s="114"/>
      <c r="CV9" s="115"/>
      <c r="CW9" s="39"/>
      <c r="CX9" s="39"/>
      <c r="CY9" s="115"/>
      <c r="CZ9" s="114"/>
      <c r="DA9" s="114"/>
      <c r="DB9" s="115"/>
      <c r="DC9" s="39"/>
      <c r="DD9" s="39"/>
      <c r="DE9" s="115"/>
      <c r="DF9" s="114"/>
      <c r="DG9" s="114"/>
      <c r="DH9" s="115"/>
      <c r="DI9" s="39"/>
      <c r="DJ9" s="39"/>
      <c r="DK9" s="115"/>
      <c r="DL9" s="114"/>
      <c r="DM9" s="114"/>
      <c r="DN9" s="115"/>
      <c r="DO9" s="39"/>
      <c r="DP9" s="39"/>
      <c r="DQ9" s="115"/>
      <c r="DR9" s="114"/>
      <c r="DS9" s="114"/>
      <c r="DT9" s="115"/>
      <c r="DU9" s="39"/>
      <c r="DV9" s="39"/>
      <c r="DW9" s="115"/>
      <c r="DX9" s="114"/>
      <c r="DY9" s="114"/>
      <c r="DZ9" s="115"/>
      <c r="EA9" s="39"/>
      <c r="EB9" s="39"/>
      <c r="EC9" s="115"/>
      <c r="ED9" s="114"/>
      <c r="EE9" s="114"/>
      <c r="EF9" s="115"/>
      <c r="EG9" s="39"/>
      <c r="EH9" s="39"/>
      <c r="EI9" s="115"/>
      <c r="EJ9" s="114"/>
      <c r="EK9" s="114"/>
      <c r="EL9" s="115"/>
      <c r="EM9" s="39"/>
      <c r="EN9" s="39"/>
      <c r="EO9" s="115"/>
      <c r="EP9" s="114"/>
      <c r="EQ9" s="114"/>
      <c r="ER9" s="115"/>
      <c r="ES9" s="39"/>
      <c r="ET9" s="39"/>
      <c r="EU9" s="115"/>
      <c r="EV9" s="114"/>
      <c r="EW9" s="114"/>
      <c r="EX9" s="115"/>
      <c r="EY9" s="39"/>
      <c r="EZ9" s="39"/>
      <c r="FA9" s="115"/>
      <c r="FB9" s="114"/>
      <c r="FC9" s="114"/>
      <c r="FD9" s="115"/>
      <c r="FE9" s="39"/>
      <c r="FF9" s="39"/>
      <c r="FG9" s="115"/>
      <c r="FH9" s="114"/>
      <c r="FI9" s="114"/>
      <c r="FJ9" s="115"/>
      <c r="FK9" s="39"/>
      <c r="FL9" s="39"/>
      <c r="FM9" s="115"/>
      <c r="FN9" s="114"/>
      <c r="FO9" s="114"/>
      <c r="FP9" s="115"/>
      <c r="FQ9" s="39"/>
      <c r="FR9" s="39"/>
      <c r="FS9" s="115"/>
      <c r="FT9" s="114"/>
      <c r="FU9" s="114"/>
      <c r="FV9" s="115"/>
      <c r="FW9" s="39"/>
      <c r="FX9" s="39"/>
      <c r="FY9" s="115"/>
      <c r="FZ9" s="114"/>
      <c r="GA9" s="114"/>
      <c r="GB9" s="115"/>
      <c r="GC9" s="39"/>
      <c r="GD9" s="39"/>
      <c r="GE9" s="115"/>
      <c r="GF9" s="114"/>
      <c r="GG9" s="114"/>
      <c r="GH9" s="115"/>
      <c r="GI9" s="39"/>
      <c r="GJ9" s="39"/>
      <c r="GK9" s="115"/>
      <c r="GL9" s="114"/>
      <c r="GM9" s="114"/>
      <c r="GN9" s="115"/>
      <c r="GO9" s="39"/>
      <c r="GP9" s="48"/>
    </row>
    <row r="10" spans="1:198" ht="50.1" customHeight="1">
      <c r="A10" s="45"/>
      <c r="B10" s="108"/>
      <c r="C10" s="89" t="str">
        <f>IFERROR(INDEX(Schedule!$A$3:$C$258,MATCH('BASIC DATA'!B10,Schedule!$A$3:$A$258,0),2),"")</f>
        <v/>
      </c>
      <c r="D10" s="40"/>
      <c r="E10" s="89" t="str">
        <f>IFERROR(INDEX(Schedule!$A$3:$C$258,MATCH('BASIC DATA'!B10,Schedule!$A$3:$A$258,0),3),"")</f>
        <v/>
      </c>
      <c r="F10" s="39"/>
      <c r="G10" s="115"/>
      <c r="H10" s="114"/>
      <c r="I10" s="114"/>
      <c r="J10" s="115"/>
      <c r="K10" s="39"/>
      <c r="L10" s="39"/>
      <c r="M10" s="115"/>
      <c r="N10" s="114"/>
      <c r="O10" s="114"/>
      <c r="P10" s="115"/>
      <c r="Q10" s="39"/>
      <c r="R10" s="39"/>
      <c r="S10" s="115"/>
      <c r="T10" s="114"/>
      <c r="U10" s="114"/>
      <c r="V10" s="115"/>
      <c r="W10" s="39"/>
      <c r="X10" s="39"/>
      <c r="Y10" s="115"/>
      <c r="Z10" s="114"/>
      <c r="AA10" s="114"/>
      <c r="AB10" s="115"/>
      <c r="AC10" s="39"/>
      <c r="AD10" s="39"/>
      <c r="AE10" s="115"/>
      <c r="AF10" s="114"/>
      <c r="AG10" s="114"/>
      <c r="AH10" s="115"/>
      <c r="AI10" s="39"/>
      <c r="AJ10" s="39"/>
      <c r="AK10" s="115"/>
      <c r="AL10" s="114"/>
      <c r="AM10" s="114"/>
      <c r="AN10" s="115"/>
      <c r="AO10" s="39"/>
      <c r="AP10" s="39"/>
      <c r="AQ10" s="115"/>
      <c r="AR10" s="114"/>
      <c r="AS10" s="114"/>
      <c r="AT10" s="115"/>
      <c r="AU10" s="39"/>
      <c r="AV10" s="39"/>
      <c r="AW10" s="115"/>
      <c r="AX10" s="114"/>
      <c r="AY10" s="114"/>
      <c r="AZ10" s="115"/>
      <c r="BA10" s="39"/>
      <c r="BB10" s="39"/>
      <c r="BC10" s="115"/>
      <c r="BD10" s="114"/>
      <c r="BE10" s="114"/>
      <c r="BF10" s="115"/>
      <c r="BG10" s="39"/>
      <c r="BH10" s="39"/>
      <c r="BI10" s="115"/>
      <c r="BJ10" s="114"/>
      <c r="BK10" s="114"/>
      <c r="BL10" s="115"/>
      <c r="BM10" s="39"/>
      <c r="BN10" s="39"/>
      <c r="BO10" s="115"/>
      <c r="BP10" s="114"/>
      <c r="BQ10" s="114"/>
      <c r="BR10" s="115"/>
      <c r="BS10" s="39"/>
      <c r="BT10" s="39"/>
      <c r="BU10" s="115"/>
      <c r="BV10" s="114"/>
      <c r="BW10" s="114"/>
      <c r="BX10" s="115"/>
      <c r="BY10" s="39"/>
      <c r="BZ10" s="39"/>
      <c r="CA10" s="115"/>
      <c r="CB10" s="114"/>
      <c r="CC10" s="114"/>
      <c r="CD10" s="115"/>
      <c r="CE10" s="39"/>
      <c r="CF10" s="39"/>
      <c r="CG10" s="115"/>
      <c r="CH10" s="114"/>
      <c r="CI10" s="114"/>
      <c r="CJ10" s="115"/>
      <c r="CK10" s="39"/>
      <c r="CL10" s="39"/>
      <c r="CM10" s="115"/>
      <c r="CN10" s="114"/>
      <c r="CO10" s="114"/>
      <c r="CP10" s="115"/>
      <c r="CQ10" s="39"/>
      <c r="CR10" s="39"/>
      <c r="CS10" s="115"/>
      <c r="CT10" s="114"/>
      <c r="CU10" s="114"/>
      <c r="CV10" s="115"/>
      <c r="CW10" s="39"/>
      <c r="CX10" s="39"/>
      <c r="CY10" s="115"/>
      <c r="CZ10" s="114"/>
      <c r="DA10" s="114"/>
      <c r="DB10" s="115"/>
      <c r="DC10" s="39"/>
      <c r="DD10" s="39"/>
      <c r="DE10" s="115"/>
      <c r="DF10" s="114"/>
      <c r="DG10" s="114"/>
      <c r="DH10" s="115"/>
      <c r="DI10" s="39"/>
      <c r="DJ10" s="39"/>
      <c r="DK10" s="115"/>
      <c r="DL10" s="114"/>
      <c r="DM10" s="114"/>
      <c r="DN10" s="115"/>
      <c r="DO10" s="39"/>
      <c r="DP10" s="39"/>
      <c r="DQ10" s="115"/>
      <c r="DR10" s="114"/>
      <c r="DS10" s="114"/>
      <c r="DT10" s="115"/>
      <c r="DU10" s="39"/>
      <c r="DV10" s="39"/>
      <c r="DW10" s="115"/>
      <c r="DX10" s="114"/>
      <c r="DY10" s="114"/>
      <c r="DZ10" s="115"/>
      <c r="EA10" s="39"/>
      <c r="EB10" s="39"/>
      <c r="EC10" s="115"/>
      <c r="ED10" s="114"/>
      <c r="EE10" s="114"/>
      <c r="EF10" s="115"/>
      <c r="EG10" s="39"/>
      <c r="EH10" s="39"/>
      <c r="EI10" s="115"/>
      <c r="EJ10" s="114"/>
      <c r="EK10" s="114"/>
      <c r="EL10" s="115"/>
      <c r="EM10" s="39"/>
      <c r="EN10" s="39"/>
      <c r="EO10" s="115"/>
      <c r="EP10" s="114"/>
      <c r="EQ10" s="114"/>
      <c r="ER10" s="115"/>
      <c r="ES10" s="39"/>
      <c r="ET10" s="39"/>
      <c r="EU10" s="115"/>
      <c r="EV10" s="114"/>
      <c r="EW10" s="114"/>
      <c r="EX10" s="115"/>
      <c r="EY10" s="39"/>
      <c r="EZ10" s="39"/>
      <c r="FA10" s="115"/>
      <c r="FB10" s="114"/>
      <c r="FC10" s="114"/>
      <c r="FD10" s="115"/>
      <c r="FE10" s="39"/>
      <c r="FF10" s="39"/>
      <c r="FG10" s="115"/>
      <c r="FH10" s="114"/>
      <c r="FI10" s="114"/>
      <c r="FJ10" s="115"/>
      <c r="FK10" s="39"/>
      <c r="FL10" s="39"/>
      <c r="FM10" s="115"/>
      <c r="FN10" s="114"/>
      <c r="FO10" s="114"/>
      <c r="FP10" s="115"/>
      <c r="FQ10" s="39"/>
      <c r="FR10" s="39"/>
      <c r="FS10" s="115"/>
      <c r="FT10" s="114"/>
      <c r="FU10" s="114"/>
      <c r="FV10" s="115"/>
      <c r="FW10" s="39"/>
      <c r="FX10" s="39"/>
      <c r="FY10" s="115"/>
      <c r="FZ10" s="114"/>
      <c r="GA10" s="114"/>
      <c r="GB10" s="115"/>
      <c r="GC10" s="39"/>
      <c r="GD10" s="39"/>
      <c r="GE10" s="115"/>
      <c r="GF10" s="114"/>
      <c r="GG10" s="114"/>
      <c r="GH10" s="115"/>
      <c r="GI10" s="39"/>
      <c r="GJ10" s="39"/>
      <c r="GK10" s="115"/>
      <c r="GL10" s="114"/>
      <c r="GM10" s="114"/>
      <c r="GN10" s="115"/>
      <c r="GO10" s="39"/>
      <c r="GP10" s="48"/>
    </row>
    <row r="11" spans="1:198" ht="50.1" customHeight="1">
      <c r="A11" s="45"/>
      <c r="B11" s="108"/>
      <c r="C11" s="89" t="str">
        <f>IFERROR(INDEX(Schedule!$A$3:$C$258,MATCH('BASIC DATA'!B11,Schedule!$A$3:$A$258,0),2),"")</f>
        <v/>
      </c>
      <c r="D11" s="40"/>
      <c r="E11" s="89" t="str">
        <f>IFERROR(INDEX(Schedule!$A$3:$C$258,MATCH('BASIC DATA'!B11,Schedule!$A$3:$A$258,0),3),"")</f>
        <v/>
      </c>
      <c r="F11" s="39"/>
      <c r="G11" s="115"/>
      <c r="H11" s="114"/>
      <c r="I11" s="114"/>
      <c r="J11" s="115"/>
      <c r="K11" s="39"/>
      <c r="L11" s="39"/>
      <c r="M11" s="115"/>
      <c r="N11" s="114"/>
      <c r="O11" s="114"/>
      <c r="P11" s="115"/>
      <c r="Q11" s="39"/>
      <c r="R11" s="39"/>
      <c r="S11" s="115"/>
      <c r="T11" s="114"/>
      <c r="U11" s="114"/>
      <c r="V11" s="115"/>
      <c r="W11" s="39"/>
      <c r="X11" s="39"/>
      <c r="Y11" s="115"/>
      <c r="Z11" s="114"/>
      <c r="AA11" s="114"/>
      <c r="AB11" s="115"/>
      <c r="AC11" s="39"/>
      <c r="AD11" s="39"/>
      <c r="AE11" s="115"/>
      <c r="AF11" s="114"/>
      <c r="AG11" s="114"/>
      <c r="AH11" s="115"/>
      <c r="AI11" s="39"/>
      <c r="AJ11" s="39"/>
      <c r="AK11" s="115"/>
      <c r="AL11" s="114"/>
      <c r="AM11" s="114"/>
      <c r="AN11" s="115"/>
      <c r="AO11" s="39"/>
      <c r="AP11" s="39"/>
      <c r="AQ11" s="115"/>
      <c r="AR11" s="114"/>
      <c r="AS11" s="114"/>
      <c r="AT11" s="115"/>
      <c r="AU11" s="39"/>
      <c r="AV11" s="39"/>
      <c r="AW11" s="115"/>
      <c r="AX11" s="114"/>
      <c r="AY11" s="114"/>
      <c r="AZ11" s="115"/>
      <c r="BA11" s="39"/>
      <c r="BB11" s="39"/>
      <c r="BC11" s="115"/>
      <c r="BD11" s="114"/>
      <c r="BE11" s="114"/>
      <c r="BF11" s="115"/>
      <c r="BG11" s="39"/>
      <c r="BH11" s="39"/>
      <c r="BI11" s="115"/>
      <c r="BJ11" s="114"/>
      <c r="BK11" s="114"/>
      <c r="BL11" s="115"/>
      <c r="BM11" s="39"/>
      <c r="BN11" s="39"/>
      <c r="BO11" s="115"/>
      <c r="BP11" s="114"/>
      <c r="BQ11" s="114"/>
      <c r="BR11" s="115"/>
      <c r="BS11" s="39"/>
      <c r="BT11" s="39"/>
      <c r="BU11" s="115"/>
      <c r="BV11" s="114"/>
      <c r="BW11" s="114"/>
      <c r="BX11" s="115"/>
      <c r="BY11" s="39"/>
      <c r="BZ11" s="39"/>
      <c r="CA11" s="115"/>
      <c r="CB11" s="114"/>
      <c r="CC11" s="114"/>
      <c r="CD11" s="115"/>
      <c r="CE11" s="39"/>
      <c r="CF11" s="39"/>
      <c r="CG11" s="115"/>
      <c r="CH11" s="114"/>
      <c r="CI11" s="114"/>
      <c r="CJ11" s="115"/>
      <c r="CK11" s="39"/>
      <c r="CL11" s="39"/>
      <c r="CM11" s="115"/>
      <c r="CN11" s="114"/>
      <c r="CO11" s="114"/>
      <c r="CP11" s="115"/>
      <c r="CQ11" s="39"/>
      <c r="CR11" s="39"/>
      <c r="CS11" s="115"/>
      <c r="CT11" s="114"/>
      <c r="CU11" s="114"/>
      <c r="CV11" s="115"/>
      <c r="CW11" s="39"/>
      <c r="CX11" s="39"/>
      <c r="CY11" s="115"/>
      <c r="CZ11" s="114"/>
      <c r="DA11" s="114"/>
      <c r="DB11" s="115"/>
      <c r="DC11" s="39"/>
      <c r="DD11" s="39"/>
      <c r="DE11" s="115"/>
      <c r="DF11" s="114"/>
      <c r="DG11" s="114"/>
      <c r="DH11" s="115"/>
      <c r="DI11" s="39"/>
      <c r="DJ11" s="39"/>
      <c r="DK11" s="115"/>
      <c r="DL11" s="114"/>
      <c r="DM11" s="114"/>
      <c r="DN11" s="115"/>
      <c r="DO11" s="39"/>
      <c r="DP11" s="39"/>
      <c r="DQ11" s="115"/>
      <c r="DR11" s="114"/>
      <c r="DS11" s="114"/>
      <c r="DT11" s="115"/>
      <c r="DU11" s="39"/>
      <c r="DV11" s="39"/>
      <c r="DW11" s="115"/>
      <c r="DX11" s="114"/>
      <c r="DY11" s="114"/>
      <c r="DZ11" s="115"/>
      <c r="EA11" s="39"/>
      <c r="EB11" s="39"/>
      <c r="EC11" s="115"/>
      <c r="ED11" s="114"/>
      <c r="EE11" s="114"/>
      <c r="EF11" s="115"/>
      <c r="EG11" s="39"/>
      <c r="EH11" s="39"/>
      <c r="EI11" s="115"/>
      <c r="EJ11" s="114"/>
      <c r="EK11" s="114"/>
      <c r="EL11" s="115"/>
      <c r="EM11" s="39"/>
      <c r="EN11" s="39"/>
      <c r="EO11" s="115"/>
      <c r="EP11" s="114"/>
      <c r="EQ11" s="114"/>
      <c r="ER11" s="115"/>
      <c r="ES11" s="39"/>
      <c r="ET11" s="39"/>
      <c r="EU11" s="115"/>
      <c r="EV11" s="114"/>
      <c r="EW11" s="114"/>
      <c r="EX11" s="115"/>
      <c r="EY11" s="39"/>
      <c r="EZ11" s="39"/>
      <c r="FA11" s="115"/>
      <c r="FB11" s="114"/>
      <c r="FC11" s="114"/>
      <c r="FD11" s="115"/>
      <c r="FE11" s="39"/>
      <c r="FF11" s="39"/>
      <c r="FG11" s="115"/>
      <c r="FH11" s="114"/>
      <c r="FI11" s="114"/>
      <c r="FJ11" s="115"/>
      <c r="FK11" s="39"/>
      <c r="FL11" s="39"/>
      <c r="FM11" s="115"/>
      <c r="FN11" s="114"/>
      <c r="FO11" s="114"/>
      <c r="FP11" s="115"/>
      <c r="FQ11" s="39"/>
      <c r="FR11" s="39"/>
      <c r="FS11" s="115"/>
      <c r="FT11" s="114"/>
      <c r="FU11" s="114"/>
      <c r="FV11" s="115"/>
      <c r="FW11" s="39"/>
      <c r="FX11" s="39"/>
      <c r="FY11" s="115"/>
      <c r="FZ11" s="114"/>
      <c r="GA11" s="114"/>
      <c r="GB11" s="115"/>
      <c r="GC11" s="39"/>
      <c r="GD11" s="39"/>
      <c r="GE11" s="115"/>
      <c r="GF11" s="114"/>
      <c r="GG11" s="114"/>
      <c r="GH11" s="115"/>
      <c r="GI11" s="39"/>
      <c r="GJ11" s="39"/>
      <c r="GK11" s="115"/>
      <c r="GL11" s="114"/>
      <c r="GM11" s="114"/>
      <c r="GN11" s="115"/>
      <c r="GO11" s="39"/>
      <c r="GP11" s="48"/>
    </row>
    <row r="12" spans="1:198" ht="50.1" customHeight="1">
      <c r="A12" s="45"/>
      <c r="B12" s="108"/>
      <c r="C12" s="89" t="str">
        <f>IFERROR(INDEX(Schedule!$A$3:$C$258,MATCH('BASIC DATA'!B12,Schedule!$A$3:$A$258,0),2),"")</f>
        <v/>
      </c>
      <c r="D12" s="40"/>
      <c r="E12" s="89" t="str">
        <f>IFERROR(INDEX(Schedule!$A$3:$C$258,MATCH('BASIC DATA'!B12,Schedule!$A$3:$A$258,0),3),"")</f>
        <v/>
      </c>
      <c r="F12" s="39"/>
      <c r="G12" s="115"/>
      <c r="H12" s="114"/>
      <c r="I12" s="114"/>
      <c r="J12" s="115"/>
      <c r="K12" s="39"/>
      <c r="L12" s="39"/>
      <c r="M12" s="115"/>
      <c r="N12" s="114"/>
      <c r="O12" s="114"/>
      <c r="P12" s="115"/>
      <c r="Q12" s="39"/>
      <c r="R12" s="39"/>
      <c r="S12" s="115"/>
      <c r="T12" s="114"/>
      <c r="U12" s="114"/>
      <c r="V12" s="115"/>
      <c r="W12" s="39"/>
      <c r="X12" s="39"/>
      <c r="Y12" s="115"/>
      <c r="Z12" s="114"/>
      <c r="AA12" s="114"/>
      <c r="AB12" s="115"/>
      <c r="AC12" s="39"/>
      <c r="AD12" s="39"/>
      <c r="AE12" s="115"/>
      <c r="AF12" s="114"/>
      <c r="AG12" s="114"/>
      <c r="AH12" s="115"/>
      <c r="AI12" s="39"/>
      <c r="AJ12" s="39"/>
      <c r="AK12" s="115"/>
      <c r="AL12" s="114"/>
      <c r="AM12" s="114"/>
      <c r="AN12" s="115"/>
      <c r="AO12" s="39"/>
      <c r="AP12" s="39"/>
      <c r="AQ12" s="115"/>
      <c r="AR12" s="114"/>
      <c r="AS12" s="114"/>
      <c r="AT12" s="115"/>
      <c r="AU12" s="39"/>
      <c r="AV12" s="39"/>
      <c r="AW12" s="115"/>
      <c r="AX12" s="114"/>
      <c r="AY12" s="114"/>
      <c r="AZ12" s="115"/>
      <c r="BA12" s="39"/>
      <c r="BB12" s="39"/>
      <c r="BC12" s="115"/>
      <c r="BD12" s="114"/>
      <c r="BE12" s="114"/>
      <c r="BF12" s="115"/>
      <c r="BG12" s="39"/>
      <c r="BH12" s="39"/>
      <c r="BI12" s="115"/>
      <c r="BJ12" s="114"/>
      <c r="BK12" s="114"/>
      <c r="BL12" s="115"/>
      <c r="BM12" s="39"/>
      <c r="BN12" s="39"/>
      <c r="BO12" s="115"/>
      <c r="BP12" s="114"/>
      <c r="BQ12" s="114"/>
      <c r="BR12" s="115"/>
      <c r="BS12" s="39"/>
      <c r="BT12" s="39"/>
      <c r="BU12" s="115"/>
      <c r="BV12" s="114"/>
      <c r="BW12" s="114"/>
      <c r="BX12" s="115"/>
      <c r="BY12" s="39"/>
      <c r="BZ12" s="39"/>
      <c r="CA12" s="115"/>
      <c r="CB12" s="114"/>
      <c r="CC12" s="114"/>
      <c r="CD12" s="115"/>
      <c r="CE12" s="39"/>
      <c r="CF12" s="39"/>
      <c r="CG12" s="115"/>
      <c r="CH12" s="114"/>
      <c r="CI12" s="114"/>
      <c r="CJ12" s="115"/>
      <c r="CK12" s="39"/>
      <c r="CL12" s="39"/>
      <c r="CM12" s="115"/>
      <c r="CN12" s="114"/>
      <c r="CO12" s="114"/>
      <c r="CP12" s="115"/>
      <c r="CQ12" s="39"/>
      <c r="CR12" s="39"/>
      <c r="CS12" s="115"/>
      <c r="CT12" s="114"/>
      <c r="CU12" s="114"/>
      <c r="CV12" s="115"/>
      <c r="CW12" s="39"/>
      <c r="CX12" s="39"/>
      <c r="CY12" s="115"/>
      <c r="CZ12" s="114"/>
      <c r="DA12" s="114"/>
      <c r="DB12" s="115"/>
      <c r="DC12" s="39"/>
      <c r="DD12" s="39"/>
      <c r="DE12" s="115"/>
      <c r="DF12" s="114"/>
      <c r="DG12" s="114"/>
      <c r="DH12" s="115"/>
      <c r="DI12" s="39"/>
      <c r="DJ12" s="39"/>
      <c r="DK12" s="115"/>
      <c r="DL12" s="114"/>
      <c r="DM12" s="114"/>
      <c r="DN12" s="115"/>
      <c r="DO12" s="39"/>
      <c r="DP12" s="39"/>
      <c r="DQ12" s="115"/>
      <c r="DR12" s="114"/>
      <c r="DS12" s="114"/>
      <c r="DT12" s="115"/>
      <c r="DU12" s="39"/>
      <c r="DV12" s="39"/>
      <c r="DW12" s="115"/>
      <c r="DX12" s="114"/>
      <c r="DY12" s="114"/>
      <c r="DZ12" s="115"/>
      <c r="EA12" s="39"/>
      <c r="EB12" s="39"/>
      <c r="EC12" s="115"/>
      <c r="ED12" s="114"/>
      <c r="EE12" s="114"/>
      <c r="EF12" s="115"/>
      <c r="EG12" s="39"/>
      <c r="EH12" s="39"/>
      <c r="EI12" s="115"/>
      <c r="EJ12" s="114"/>
      <c r="EK12" s="114"/>
      <c r="EL12" s="115"/>
      <c r="EM12" s="39"/>
      <c r="EN12" s="39"/>
      <c r="EO12" s="115"/>
      <c r="EP12" s="114"/>
      <c r="EQ12" s="114"/>
      <c r="ER12" s="115"/>
      <c r="ES12" s="39"/>
      <c r="ET12" s="39"/>
      <c r="EU12" s="115"/>
      <c r="EV12" s="114"/>
      <c r="EW12" s="114"/>
      <c r="EX12" s="115"/>
      <c r="EY12" s="39"/>
      <c r="EZ12" s="39"/>
      <c r="FA12" s="115"/>
      <c r="FB12" s="114"/>
      <c r="FC12" s="114"/>
      <c r="FD12" s="115"/>
      <c r="FE12" s="39"/>
      <c r="FF12" s="39"/>
      <c r="FG12" s="115"/>
      <c r="FH12" s="114"/>
      <c r="FI12" s="114"/>
      <c r="FJ12" s="115"/>
      <c r="FK12" s="39"/>
      <c r="FL12" s="39"/>
      <c r="FM12" s="115"/>
      <c r="FN12" s="114"/>
      <c r="FO12" s="114"/>
      <c r="FP12" s="115"/>
      <c r="FQ12" s="39"/>
      <c r="FR12" s="39"/>
      <c r="FS12" s="115"/>
      <c r="FT12" s="114"/>
      <c r="FU12" s="114"/>
      <c r="FV12" s="115"/>
      <c r="FW12" s="39"/>
      <c r="FX12" s="39"/>
      <c r="FY12" s="115"/>
      <c r="FZ12" s="114"/>
      <c r="GA12" s="114"/>
      <c r="GB12" s="115"/>
      <c r="GC12" s="39"/>
      <c r="GD12" s="39"/>
      <c r="GE12" s="115"/>
      <c r="GF12" s="114"/>
      <c r="GG12" s="114"/>
      <c r="GH12" s="115"/>
      <c r="GI12" s="39"/>
      <c r="GJ12" s="39"/>
      <c r="GK12" s="115"/>
      <c r="GL12" s="114"/>
      <c r="GM12" s="114"/>
      <c r="GN12" s="115"/>
      <c r="GO12" s="39"/>
      <c r="GP12" s="48"/>
    </row>
    <row r="13" spans="1:198" ht="50.1" customHeight="1">
      <c r="A13" s="45"/>
      <c r="B13" s="108"/>
      <c r="C13" s="89" t="str">
        <f>IFERROR(INDEX(Schedule!$A$3:$C$258,MATCH('BASIC DATA'!B13,Schedule!$A$3:$A$258,0),2),"")</f>
        <v/>
      </c>
      <c r="D13" s="40"/>
      <c r="E13" s="89" t="str">
        <f>IFERROR(INDEX(Schedule!$A$3:$C$258,MATCH('BASIC DATA'!B13,Schedule!$A$3:$A$258,0),3),"")</f>
        <v/>
      </c>
      <c r="F13" s="39"/>
      <c r="G13" s="115"/>
      <c r="H13" s="114"/>
      <c r="I13" s="114"/>
      <c r="J13" s="115"/>
      <c r="K13" s="39"/>
      <c r="L13" s="39"/>
      <c r="M13" s="115"/>
      <c r="N13" s="114"/>
      <c r="O13" s="114"/>
      <c r="P13" s="115"/>
      <c r="Q13" s="39"/>
      <c r="R13" s="39"/>
      <c r="S13" s="115"/>
      <c r="T13" s="114"/>
      <c r="U13" s="114"/>
      <c r="V13" s="115"/>
      <c r="W13" s="39"/>
      <c r="X13" s="39"/>
      <c r="Y13" s="115"/>
      <c r="Z13" s="114"/>
      <c r="AA13" s="114"/>
      <c r="AB13" s="115"/>
      <c r="AC13" s="39"/>
      <c r="AD13" s="39"/>
      <c r="AE13" s="115"/>
      <c r="AF13" s="114"/>
      <c r="AG13" s="114"/>
      <c r="AH13" s="115"/>
      <c r="AI13" s="39"/>
      <c r="AJ13" s="39"/>
      <c r="AK13" s="115"/>
      <c r="AL13" s="114"/>
      <c r="AM13" s="114"/>
      <c r="AN13" s="115"/>
      <c r="AO13" s="39"/>
      <c r="AP13" s="39"/>
      <c r="AQ13" s="115"/>
      <c r="AR13" s="114"/>
      <c r="AS13" s="114"/>
      <c r="AT13" s="115"/>
      <c r="AU13" s="39"/>
      <c r="AV13" s="39"/>
      <c r="AW13" s="115"/>
      <c r="AX13" s="114"/>
      <c r="AY13" s="114"/>
      <c r="AZ13" s="115"/>
      <c r="BA13" s="39"/>
      <c r="BB13" s="39"/>
      <c r="BC13" s="115"/>
      <c r="BD13" s="114"/>
      <c r="BE13" s="114"/>
      <c r="BF13" s="115"/>
      <c r="BG13" s="39"/>
      <c r="BH13" s="39"/>
      <c r="BI13" s="115"/>
      <c r="BJ13" s="114"/>
      <c r="BK13" s="114"/>
      <c r="BL13" s="115"/>
      <c r="BM13" s="39"/>
      <c r="BN13" s="39"/>
      <c r="BO13" s="115"/>
      <c r="BP13" s="114"/>
      <c r="BQ13" s="114"/>
      <c r="BR13" s="115"/>
      <c r="BS13" s="39"/>
      <c r="BT13" s="39"/>
      <c r="BU13" s="115"/>
      <c r="BV13" s="114"/>
      <c r="BW13" s="114"/>
      <c r="BX13" s="115"/>
      <c r="BY13" s="39"/>
      <c r="BZ13" s="39"/>
      <c r="CA13" s="115"/>
      <c r="CB13" s="114"/>
      <c r="CC13" s="114"/>
      <c r="CD13" s="115"/>
      <c r="CE13" s="39"/>
      <c r="CF13" s="39"/>
      <c r="CG13" s="115"/>
      <c r="CH13" s="114"/>
      <c r="CI13" s="114"/>
      <c r="CJ13" s="115"/>
      <c r="CK13" s="39"/>
      <c r="CL13" s="39"/>
      <c r="CM13" s="115"/>
      <c r="CN13" s="114"/>
      <c r="CO13" s="114"/>
      <c r="CP13" s="115"/>
      <c r="CQ13" s="39"/>
      <c r="CR13" s="39"/>
      <c r="CS13" s="115"/>
      <c r="CT13" s="114"/>
      <c r="CU13" s="114"/>
      <c r="CV13" s="115"/>
      <c r="CW13" s="39"/>
      <c r="CX13" s="39"/>
      <c r="CY13" s="115"/>
      <c r="CZ13" s="114"/>
      <c r="DA13" s="114"/>
      <c r="DB13" s="115"/>
      <c r="DC13" s="39"/>
      <c r="DD13" s="39"/>
      <c r="DE13" s="115"/>
      <c r="DF13" s="114"/>
      <c r="DG13" s="114"/>
      <c r="DH13" s="115"/>
      <c r="DI13" s="39"/>
      <c r="DJ13" s="39"/>
      <c r="DK13" s="115"/>
      <c r="DL13" s="114"/>
      <c r="DM13" s="114"/>
      <c r="DN13" s="115"/>
      <c r="DO13" s="39"/>
      <c r="DP13" s="39"/>
      <c r="DQ13" s="115"/>
      <c r="DR13" s="114"/>
      <c r="DS13" s="114"/>
      <c r="DT13" s="115"/>
      <c r="DU13" s="39"/>
      <c r="DV13" s="39"/>
      <c r="DW13" s="115"/>
      <c r="DX13" s="114"/>
      <c r="DY13" s="114"/>
      <c r="DZ13" s="115"/>
      <c r="EA13" s="39"/>
      <c r="EB13" s="39"/>
      <c r="EC13" s="115"/>
      <c r="ED13" s="114"/>
      <c r="EE13" s="114"/>
      <c r="EF13" s="115"/>
      <c r="EG13" s="39"/>
      <c r="EH13" s="39"/>
      <c r="EI13" s="115"/>
      <c r="EJ13" s="114"/>
      <c r="EK13" s="114"/>
      <c r="EL13" s="115"/>
      <c r="EM13" s="39"/>
      <c r="EN13" s="39"/>
      <c r="EO13" s="115"/>
      <c r="EP13" s="114"/>
      <c r="EQ13" s="114"/>
      <c r="ER13" s="115"/>
      <c r="ES13" s="39"/>
      <c r="ET13" s="39"/>
      <c r="EU13" s="115"/>
      <c r="EV13" s="114"/>
      <c r="EW13" s="114"/>
      <c r="EX13" s="115"/>
      <c r="EY13" s="39"/>
      <c r="EZ13" s="39"/>
      <c r="FA13" s="115"/>
      <c r="FB13" s="114"/>
      <c r="FC13" s="114"/>
      <c r="FD13" s="115"/>
      <c r="FE13" s="39"/>
      <c r="FF13" s="39"/>
      <c r="FG13" s="115"/>
      <c r="FH13" s="114"/>
      <c r="FI13" s="114"/>
      <c r="FJ13" s="115"/>
      <c r="FK13" s="39"/>
      <c r="FL13" s="39"/>
      <c r="FM13" s="115"/>
      <c r="FN13" s="114"/>
      <c r="FO13" s="114"/>
      <c r="FP13" s="115"/>
      <c r="FQ13" s="39"/>
      <c r="FR13" s="39"/>
      <c r="FS13" s="115"/>
      <c r="FT13" s="114"/>
      <c r="FU13" s="114"/>
      <c r="FV13" s="115"/>
      <c r="FW13" s="39"/>
      <c r="FX13" s="39"/>
      <c r="FY13" s="115"/>
      <c r="FZ13" s="114"/>
      <c r="GA13" s="114"/>
      <c r="GB13" s="115"/>
      <c r="GC13" s="39"/>
      <c r="GD13" s="39"/>
      <c r="GE13" s="115"/>
      <c r="GF13" s="114"/>
      <c r="GG13" s="114"/>
      <c r="GH13" s="115"/>
      <c r="GI13" s="39"/>
      <c r="GJ13" s="39"/>
      <c r="GK13" s="115"/>
      <c r="GL13" s="114"/>
      <c r="GM13" s="114"/>
      <c r="GN13" s="115"/>
      <c r="GO13" s="39"/>
      <c r="GP13" s="48"/>
    </row>
    <row r="14" spans="1:198" ht="50.1" customHeight="1">
      <c r="A14" s="45"/>
      <c r="B14" s="108"/>
      <c r="C14" s="89" t="str">
        <f>IFERROR(INDEX(Schedule!$A$3:$C$258,MATCH('BASIC DATA'!B14,Schedule!$A$3:$A$258,0),2),"")</f>
        <v/>
      </c>
      <c r="D14" s="40"/>
      <c r="E14" s="89" t="str">
        <f>IFERROR(INDEX(Schedule!$A$3:$C$258,MATCH('BASIC DATA'!B14,Schedule!$A$3:$A$258,0),3),"")</f>
        <v/>
      </c>
      <c r="F14" s="39"/>
      <c r="G14" s="115"/>
      <c r="H14" s="114"/>
      <c r="I14" s="114"/>
      <c r="J14" s="115"/>
      <c r="K14" s="39"/>
      <c r="L14" s="39"/>
      <c r="M14" s="115"/>
      <c r="N14" s="114"/>
      <c r="O14" s="114"/>
      <c r="P14" s="115"/>
      <c r="Q14" s="39"/>
      <c r="R14" s="39"/>
      <c r="S14" s="115"/>
      <c r="T14" s="114"/>
      <c r="U14" s="114"/>
      <c r="V14" s="115"/>
      <c r="W14" s="39"/>
      <c r="X14" s="39"/>
      <c r="Y14" s="115"/>
      <c r="Z14" s="114"/>
      <c r="AA14" s="114"/>
      <c r="AB14" s="115"/>
      <c r="AC14" s="39"/>
      <c r="AD14" s="39"/>
      <c r="AE14" s="115"/>
      <c r="AF14" s="114"/>
      <c r="AG14" s="114"/>
      <c r="AH14" s="115"/>
      <c r="AI14" s="39"/>
      <c r="AJ14" s="39"/>
      <c r="AK14" s="115"/>
      <c r="AL14" s="114"/>
      <c r="AM14" s="114"/>
      <c r="AN14" s="115"/>
      <c r="AO14" s="39"/>
      <c r="AP14" s="39"/>
      <c r="AQ14" s="115"/>
      <c r="AR14" s="114"/>
      <c r="AS14" s="114"/>
      <c r="AT14" s="115"/>
      <c r="AU14" s="39"/>
      <c r="AV14" s="39"/>
      <c r="AW14" s="115"/>
      <c r="AX14" s="114"/>
      <c r="AY14" s="114"/>
      <c r="AZ14" s="115"/>
      <c r="BA14" s="39"/>
      <c r="BB14" s="39"/>
      <c r="BC14" s="115"/>
      <c r="BD14" s="114"/>
      <c r="BE14" s="114"/>
      <c r="BF14" s="115"/>
      <c r="BG14" s="39"/>
      <c r="BH14" s="39"/>
      <c r="BI14" s="115"/>
      <c r="BJ14" s="114"/>
      <c r="BK14" s="114"/>
      <c r="BL14" s="115"/>
      <c r="BM14" s="39"/>
      <c r="BN14" s="39"/>
      <c r="BO14" s="115"/>
      <c r="BP14" s="114"/>
      <c r="BQ14" s="114"/>
      <c r="BR14" s="115"/>
      <c r="BS14" s="39"/>
      <c r="BT14" s="39"/>
      <c r="BU14" s="115"/>
      <c r="BV14" s="114"/>
      <c r="BW14" s="114"/>
      <c r="BX14" s="115"/>
      <c r="BY14" s="39"/>
      <c r="BZ14" s="39"/>
      <c r="CA14" s="115"/>
      <c r="CB14" s="114"/>
      <c r="CC14" s="114"/>
      <c r="CD14" s="115"/>
      <c r="CE14" s="39"/>
      <c r="CF14" s="39"/>
      <c r="CG14" s="115"/>
      <c r="CH14" s="114"/>
      <c r="CI14" s="114"/>
      <c r="CJ14" s="115"/>
      <c r="CK14" s="39"/>
      <c r="CL14" s="39"/>
      <c r="CM14" s="115"/>
      <c r="CN14" s="114"/>
      <c r="CO14" s="114"/>
      <c r="CP14" s="115"/>
      <c r="CQ14" s="39"/>
      <c r="CR14" s="39"/>
      <c r="CS14" s="115"/>
      <c r="CT14" s="114"/>
      <c r="CU14" s="114"/>
      <c r="CV14" s="115"/>
      <c r="CW14" s="39"/>
      <c r="CX14" s="39"/>
      <c r="CY14" s="115"/>
      <c r="CZ14" s="114"/>
      <c r="DA14" s="114"/>
      <c r="DB14" s="115"/>
      <c r="DC14" s="39"/>
      <c r="DD14" s="39"/>
      <c r="DE14" s="115"/>
      <c r="DF14" s="114"/>
      <c r="DG14" s="114"/>
      <c r="DH14" s="115"/>
      <c r="DI14" s="39"/>
      <c r="DJ14" s="39"/>
      <c r="DK14" s="115"/>
      <c r="DL14" s="114"/>
      <c r="DM14" s="114"/>
      <c r="DN14" s="115"/>
      <c r="DO14" s="39"/>
      <c r="DP14" s="39"/>
      <c r="DQ14" s="115"/>
      <c r="DR14" s="114"/>
      <c r="DS14" s="114"/>
      <c r="DT14" s="115"/>
      <c r="DU14" s="39"/>
      <c r="DV14" s="39"/>
      <c r="DW14" s="115"/>
      <c r="DX14" s="114"/>
      <c r="DY14" s="114"/>
      <c r="DZ14" s="115"/>
      <c r="EA14" s="39"/>
      <c r="EB14" s="39"/>
      <c r="EC14" s="115"/>
      <c r="ED14" s="114"/>
      <c r="EE14" s="114"/>
      <c r="EF14" s="115"/>
      <c r="EG14" s="39"/>
      <c r="EH14" s="39"/>
      <c r="EI14" s="115"/>
      <c r="EJ14" s="114"/>
      <c r="EK14" s="114"/>
      <c r="EL14" s="115"/>
      <c r="EM14" s="39"/>
      <c r="EN14" s="39"/>
      <c r="EO14" s="115"/>
      <c r="EP14" s="114"/>
      <c r="EQ14" s="114"/>
      <c r="ER14" s="115"/>
      <c r="ES14" s="39"/>
      <c r="ET14" s="39"/>
      <c r="EU14" s="115"/>
      <c r="EV14" s="114"/>
      <c r="EW14" s="114"/>
      <c r="EX14" s="115"/>
      <c r="EY14" s="39"/>
      <c r="EZ14" s="39"/>
      <c r="FA14" s="115"/>
      <c r="FB14" s="114"/>
      <c r="FC14" s="114"/>
      <c r="FD14" s="115"/>
      <c r="FE14" s="39"/>
      <c r="FF14" s="39"/>
      <c r="FG14" s="115"/>
      <c r="FH14" s="114"/>
      <c r="FI14" s="114"/>
      <c r="FJ14" s="115"/>
      <c r="FK14" s="39"/>
      <c r="FL14" s="39"/>
      <c r="FM14" s="115"/>
      <c r="FN14" s="114"/>
      <c r="FO14" s="114"/>
      <c r="FP14" s="115"/>
      <c r="FQ14" s="39"/>
      <c r="FR14" s="39"/>
      <c r="FS14" s="115"/>
      <c r="FT14" s="114"/>
      <c r="FU14" s="114"/>
      <c r="FV14" s="115"/>
      <c r="FW14" s="39"/>
      <c r="FX14" s="39"/>
      <c r="FY14" s="115"/>
      <c r="FZ14" s="114"/>
      <c r="GA14" s="114"/>
      <c r="GB14" s="115"/>
      <c r="GC14" s="39"/>
      <c r="GD14" s="39"/>
      <c r="GE14" s="115"/>
      <c r="GF14" s="114"/>
      <c r="GG14" s="114"/>
      <c r="GH14" s="115"/>
      <c r="GI14" s="39"/>
      <c r="GJ14" s="39"/>
      <c r="GK14" s="115"/>
      <c r="GL14" s="114"/>
      <c r="GM14" s="114"/>
      <c r="GN14" s="115"/>
      <c r="GO14" s="39"/>
      <c r="GP14" s="48"/>
    </row>
    <row r="15" spans="1:198" ht="50.1" customHeight="1">
      <c r="A15" s="45"/>
      <c r="B15" s="108"/>
      <c r="C15" s="89" t="str">
        <f>IFERROR(INDEX(Schedule!$A$3:$C$258,MATCH('BASIC DATA'!B15,Schedule!$A$3:$A$258,0),2),"")</f>
        <v/>
      </c>
      <c r="D15" s="40"/>
      <c r="E15" s="89" t="str">
        <f>IFERROR(INDEX(Schedule!$A$3:$C$258,MATCH('BASIC DATA'!B15,Schedule!$A$3:$A$258,0),3),"")</f>
        <v/>
      </c>
      <c r="F15" s="39"/>
      <c r="G15" s="115"/>
      <c r="H15" s="114"/>
      <c r="I15" s="114"/>
      <c r="J15" s="115"/>
      <c r="K15" s="39"/>
      <c r="L15" s="39"/>
      <c r="M15" s="115"/>
      <c r="N15" s="114"/>
      <c r="O15" s="114"/>
      <c r="P15" s="115"/>
      <c r="Q15" s="39"/>
      <c r="R15" s="39"/>
      <c r="S15" s="115"/>
      <c r="T15" s="114"/>
      <c r="U15" s="114"/>
      <c r="V15" s="115"/>
      <c r="W15" s="39"/>
      <c r="X15" s="39"/>
      <c r="Y15" s="115"/>
      <c r="Z15" s="114"/>
      <c r="AA15" s="114"/>
      <c r="AB15" s="115"/>
      <c r="AC15" s="39"/>
      <c r="AD15" s="39"/>
      <c r="AE15" s="115"/>
      <c r="AF15" s="114"/>
      <c r="AG15" s="114"/>
      <c r="AH15" s="115"/>
      <c r="AI15" s="39"/>
      <c r="AJ15" s="39"/>
      <c r="AK15" s="115"/>
      <c r="AL15" s="114"/>
      <c r="AM15" s="114"/>
      <c r="AN15" s="115"/>
      <c r="AO15" s="39"/>
      <c r="AP15" s="39"/>
      <c r="AQ15" s="115"/>
      <c r="AR15" s="114"/>
      <c r="AS15" s="114"/>
      <c r="AT15" s="115"/>
      <c r="AU15" s="39"/>
      <c r="AV15" s="39"/>
      <c r="AW15" s="115"/>
      <c r="AX15" s="114"/>
      <c r="AY15" s="114"/>
      <c r="AZ15" s="115"/>
      <c r="BA15" s="39"/>
      <c r="BB15" s="39"/>
      <c r="BC15" s="115"/>
      <c r="BD15" s="114"/>
      <c r="BE15" s="114"/>
      <c r="BF15" s="115"/>
      <c r="BG15" s="39"/>
      <c r="BH15" s="39"/>
      <c r="BI15" s="115"/>
      <c r="BJ15" s="114"/>
      <c r="BK15" s="114"/>
      <c r="BL15" s="115"/>
      <c r="BM15" s="39"/>
      <c r="BN15" s="39"/>
      <c r="BO15" s="115"/>
      <c r="BP15" s="114"/>
      <c r="BQ15" s="114"/>
      <c r="BR15" s="115"/>
      <c r="BS15" s="39"/>
      <c r="BT15" s="39"/>
      <c r="BU15" s="115"/>
      <c r="BV15" s="114"/>
      <c r="BW15" s="114"/>
      <c r="BX15" s="115"/>
      <c r="BY15" s="39"/>
      <c r="BZ15" s="39"/>
      <c r="CA15" s="115"/>
      <c r="CB15" s="114"/>
      <c r="CC15" s="114"/>
      <c r="CD15" s="115"/>
      <c r="CE15" s="39"/>
      <c r="CF15" s="39"/>
      <c r="CG15" s="115"/>
      <c r="CH15" s="114"/>
      <c r="CI15" s="114"/>
      <c r="CJ15" s="115"/>
      <c r="CK15" s="39"/>
      <c r="CL15" s="39"/>
      <c r="CM15" s="115"/>
      <c r="CN15" s="114"/>
      <c r="CO15" s="114"/>
      <c r="CP15" s="115"/>
      <c r="CQ15" s="39"/>
      <c r="CR15" s="39"/>
      <c r="CS15" s="115"/>
      <c r="CT15" s="114"/>
      <c r="CU15" s="114"/>
      <c r="CV15" s="115"/>
      <c r="CW15" s="39"/>
      <c r="CX15" s="39"/>
      <c r="CY15" s="115"/>
      <c r="CZ15" s="114"/>
      <c r="DA15" s="114"/>
      <c r="DB15" s="115"/>
      <c r="DC15" s="39"/>
      <c r="DD15" s="39"/>
      <c r="DE15" s="115"/>
      <c r="DF15" s="114"/>
      <c r="DG15" s="114"/>
      <c r="DH15" s="115"/>
      <c r="DI15" s="39"/>
      <c r="DJ15" s="39"/>
      <c r="DK15" s="115"/>
      <c r="DL15" s="114"/>
      <c r="DM15" s="114"/>
      <c r="DN15" s="115"/>
      <c r="DO15" s="39"/>
      <c r="DP15" s="39"/>
      <c r="DQ15" s="115"/>
      <c r="DR15" s="114"/>
      <c r="DS15" s="114"/>
      <c r="DT15" s="115"/>
      <c r="DU15" s="39"/>
      <c r="DV15" s="39"/>
      <c r="DW15" s="115"/>
      <c r="DX15" s="114"/>
      <c r="DY15" s="114"/>
      <c r="DZ15" s="115"/>
      <c r="EA15" s="39"/>
      <c r="EB15" s="39"/>
      <c r="EC15" s="115"/>
      <c r="ED15" s="114"/>
      <c r="EE15" s="114"/>
      <c r="EF15" s="115"/>
      <c r="EG15" s="39"/>
      <c r="EH15" s="39"/>
      <c r="EI15" s="115"/>
      <c r="EJ15" s="114"/>
      <c r="EK15" s="114"/>
      <c r="EL15" s="115"/>
      <c r="EM15" s="39"/>
      <c r="EN15" s="39"/>
      <c r="EO15" s="115"/>
      <c r="EP15" s="114"/>
      <c r="EQ15" s="114"/>
      <c r="ER15" s="115"/>
      <c r="ES15" s="39"/>
      <c r="ET15" s="39"/>
      <c r="EU15" s="115"/>
      <c r="EV15" s="114"/>
      <c r="EW15" s="114"/>
      <c r="EX15" s="115"/>
      <c r="EY15" s="39"/>
      <c r="EZ15" s="39"/>
      <c r="FA15" s="115"/>
      <c r="FB15" s="114"/>
      <c r="FC15" s="114"/>
      <c r="FD15" s="115"/>
      <c r="FE15" s="39"/>
      <c r="FF15" s="39"/>
      <c r="FG15" s="115"/>
      <c r="FH15" s="114"/>
      <c r="FI15" s="114"/>
      <c r="FJ15" s="115"/>
      <c r="FK15" s="39"/>
      <c r="FL15" s="39"/>
      <c r="FM15" s="115"/>
      <c r="FN15" s="114"/>
      <c r="FO15" s="114"/>
      <c r="FP15" s="115"/>
      <c r="FQ15" s="39"/>
      <c r="FR15" s="39"/>
      <c r="FS15" s="115"/>
      <c r="FT15" s="114"/>
      <c r="FU15" s="114"/>
      <c r="FV15" s="115"/>
      <c r="FW15" s="39"/>
      <c r="FX15" s="39"/>
      <c r="FY15" s="115"/>
      <c r="FZ15" s="114"/>
      <c r="GA15" s="114"/>
      <c r="GB15" s="115"/>
      <c r="GC15" s="39"/>
      <c r="GD15" s="39"/>
      <c r="GE15" s="115"/>
      <c r="GF15" s="114"/>
      <c r="GG15" s="114"/>
      <c r="GH15" s="115"/>
      <c r="GI15" s="39"/>
      <c r="GJ15" s="39"/>
      <c r="GK15" s="115"/>
      <c r="GL15" s="114"/>
      <c r="GM15" s="114"/>
      <c r="GN15" s="115"/>
      <c r="GO15" s="39"/>
      <c r="GP15" s="48"/>
    </row>
    <row r="16" spans="1:198" ht="50.1" customHeight="1">
      <c r="A16" s="45"/>
      <c r="B16" s="108"/>
      <c r="C16" s="89" t="str">
        <f>IFERROR(INDEX(Schedule!$A$3:$C$258,MATCH('BASIC DATA'!B16,Schedule!$A$3:$A$258,0),2),"")</f>
        <v/>
      </c>
      <c r="D16" s="40"/>
      <c r="E16" s="89" t="str">
        <f>IFERROR(INDEX(Schedule!$A$3:$C$258,MATCH('BASIC DATA'!B16,Schedule!$A$3:$A$258,0),3),"")</f>
        <v/>
      </c>
      <c r="F16" s="39"/>
      <c r="G16" s="115"/>
      <c r="H16" s="114"/>
      <c r="I16" s="114"/>
      <c r="J16" s="115"/>
      <c r="K16" s="39"/>
      <c r="L16" s="39"/>
      <c r="M16" s="115"/>
      <c r="N16" s="114"/>
      <c r="O16" s="114"/>
      <c r="P16" s="115"/>
      <c r="Q16" s="39"/>
      <c r="R16" s="39"/>
      <c r="S16" s="115"/>
      <c r="T16" s="114"/>
      <c r="U16" s="114"/>
      <c r="V16" s="115"/>
      <c r="W16" s="39"/>
      <c r="X16" s="39"/>
      <c r="Y16" s="115"/>
      <c r="Z16" s="114"/>
      <c r="AA16" s="114"/>
      <c r="AB16" s="115"/>
      <c r="AC16" s="39"/>
      <c r="AD16" s="39"/>
      <c r="AE16" s="115"/>
      <c r="AF16" s="114"/>
      <c r="AG16" s="114"/>
      <c r="AH16" s="115"/>
      <c r="AI16" s="39"/>
      <c r="AJ16" s="39"/>
      <c r="AK16" s="115"/>
      <c r="AL16" s="114"/>
      <c r="AM16" s="114"/>
      <c r="AN16" s="115"/>
      <c r="AO16" s="39"/>
      <c r="AP16" s="39"/>
      <c r="AQ16" s="115"/>
      <c r="AR16" s="114"/>
      <c r="AS16" s="114"/>
      <c r="AT16" s="115"/>
      <c r="AU16" s="39"/>
      <c r="AV16" s="39"/>
      <c r="AW16" s="115"/>
      <c r="AX16" s="114"/>
      <c r="AY16" s="114"/>
      <c r="AZ16" s="115"/>
      <c r="BA16" s="39"/>
      <c r="BB16" s="39"/>
      <c r="BC16" s="115"/>
      <c r="BD16" s="114"/>
      <c r="BE16" s="114"/>
      <c r="BF16" s="115"/>
      <c r="BG16" s="39"/>
      <c r="BH16" s="39"/>
      <c r="BI16" s="115"/>
      <c r="BJ16" s="114"/>
      <c r="BK16" s="114"/>
      <c r="BL16" s="115"/>
      <c r="BM16" s="39"/>
      <c r="BN16" s="39"/>
      <c r="BO16" s="115"/>
      <c r="BP16" s="114"/>
      <c r="BQ16" s="114"/>
      <c r="BR16" s="115"/>
      <c r="BS16" s="39"/>
      <c r="BT16" s="39"/>
      <c r="BU16" s="115"/>
      <c r="BV16" s="114"/>
      <c r="BW16" s="114"/>
      <c r="BX16" s="115"/>
      <c r="BY16" s="39"/>
      <c r="BZ16" s="39"/>
      <c r="CA16" s="115"/>
      <c r="CB16" s="114"/>
      <c r="CC16" s="114"/>
      <c r="CD16" s="115"/>
      <c r="CE16" s="39"/>
      <c r="CF16" s="39"/>
      <c r="CG16" s="115"/>
      <c r="CH16" s="114"/>
      <c r="CI16" s="114"/>
      <c r="CJ16" s="115"/>
      <c r="CK16" s="39"/>
      <c r="CL16" s="39"/>
      <c r="CM16" s="115"/>
      <c r="CN16" s="114"/>
      <c r="CO16" s="114"/>
      <c r="CP16" s="115"/>
      <c r="CQ16" s="39"/>
      <c r="CR16" s="39"/>
      <c r="CS16" s="115"/>
      <c r="CT16" s="114"/>
      <c r="CU16" s="114"/>
      <c r="CV16" s="115"/>
      <c r="CW16" s="39"/>
      <c r="CX16" s="39"/>
      <c r="CY16" s="115"/>
      <c r="CZ16" s="114"/>
      <c r="DA16" s="114"/>
      <c r="DB16" s="115"/>
      <c r="DC16" s="39"/>
      <c r="DD16" s="39"/>
      <c r="DE16" s="115"/>
      <c r="DF16" s="114"/>
      <c r="DG16" s="114"/>
      <c r="DH16" s="115"/>
      <c r="DI16" s="39"/>
      <c r="DJ16" s="39"/>
      <c r="DK16" s="115"/>
      <c r="DL16" s="114"/>
      <c r="DM16" s="114"/>
      <c r="DN16" s="115"/>
      <c r="DO16" s="39"/>
      <c r="DP16" s="39"/>
      <c r="DQ16" s="115"/>
      <c r="DR16" s="114"/>
      <c r="DS16" s="114"/>
      <c r="DT16" s="115"/>
      <c r="DU16" s="39"/>
      <c r="DV16" s="39"/>
      <c r="DW16" s="115"/>
      <c r="DX16" s="114"/>
      <c r="DY16" s="114"/>
      <c r="DZ16" s="115"/>
      <c r="EA16" s="39"/>
      <c r="EB16" s="39"/>
      <c r="EC16" s="115"/>
      <c r="ED16" s="114"/>
      <c r="EE16" s="114"/>
      <c r="EF16" s="115"/>
      <c r="EG16" s="39"/>
      <c r="EH16" s="39"/>
      <c r="EI16" s="115"/>
      <c r="EJ16" s="114"/>
      <c r="EK16" s="114"/>
      <c r="EL16" s="115"/>
      <c r="EM16" s="39"/>
      <c r="EN16" s="39"/>
      <c r="EO16" s="115"/>
      <c r="EP16" s="114"/>
      <c r="EQ16" s="114"/>
      <c r="ER16" s="115"/>
      <c r="ES16" s="39"/>
      <c r="ET16" s="39"/>
      <c r="EU16" s="115"/>
      <c r="EV16" s="114"/>
      <c r="EW16" s="114"/>
      <c r="EX16" s="115"/>
      <c r="EY16" s="39"/>
      <c r="EZ16" s="39"/>
      <c r="FA16" s="115"/>
      <c r="FB16" s="114"/>
      <c r="FC16" s="114"/>
      <c r="FD16" s="115"/>
      <c r="FE16" s="39"/>
      <c r="FF16" s="39"/>
      <c r="FG16" s="115"/>
      <c r="FH16" s="114"/>
      <c r="FI16" s="114"/>
      <c r="FJ16" s="115"/>
      <c r="FK16" s="39"/>
      <c r="FL16" s="39"/>
      <c r="FM16" s="115"/>
      <c r="FN16" s="114"/>
      <c r="FO16" s="114"/>
      <c r="FP16" s="115"/>
      <c r="FQ16" s="39"/>
      <c r="FR16" s="39"/>
      <c r="FS16" s="115"/>
      <c r="FT16" s="114"/>
      <c r="FU16" s="114"/>
      <c r="FV16" s="115"/>
      <c r="FW16" s="39"/>
      <c r="FX16" s="39"/>
      <c r="FY16" s="115"/>
      <c r="FZ16" s="114"/>
      <c r="GA16" s="114"/>
      <c r="GB16" s="115"/>
      <c r="GC16" s="39"/>
      <c r="GD16" s="39"/>
      <c r="GE16" s="115"/>
      <c r="GF16" s="114"/>
      <c r="GG16" s="114"/>
      <c r="GH16" s="115"/>
      <c r="GI16" s="39"/>
      <c r="GJ16" s="39"/>
      <c r="GK16" s="115"/>
      <c r="GL16" s="114"/>
      <c r="GM16" s="114"/>
      <c r="GN16" s="115"/>
      <c r="GO16" s="39"/>
      <c r="GP16" s="48"/>
    </row>
    <row r="17" spans="1:198" ht="50.1" customHeight="1">
      <c r="A17" s="45"/>
      <c r="B17" s="108"/>
      <c r="C17" s="89" t="str">
        <f>IFERROR(INDEX(Schedule!$A$3:$C$258,MATCH('BASIC DATA'!B17,Schedule!$A$3:$A$258,0),2),"")</f>
        <v/>
      </c>
      <c r="D17" s="40"/>
      <c r="E17" s="89" t="str">
        <f>IFERROR(INDEX(Schedule!$A$3:$C$258,MATCH('BASIC DATA'!B17,Schedule!$A$3:$A$258,0),3),"")</f>
        <v/>
      </c>
      <c r="F17" s="39"/>
      <c r="G17" s="115"/>
      <c r="H17" s="114"/>
      <c r="I17" s="114"/>
      <c r="J17" s="115"/>
      <c r="K17" s="39"/>
      <c r="L17" s="39"/>
      <c r="M17" s="115"/>
      <c r="N17" s="114"/>
      <c r="O17" s="114"/>
      <c r="P17" s="115"/>
      <c r="Q17" s="39"/>
      <c r="R17" s="39"/>
      <c r="S17" s="115"/>
      <c r="T17" s="114"/>
      <c r="U17" s="114"/>
      <c r="V17" s="115"/>
      <c r="W17" s="39"/>
      <c r="X17" s="39"/>
      <c r="Y17" s="115"/>
      <c r="Z17" s="114"/>
      <c r="AA17" s="114"/>
      <c r="AB17" s="115"/>
      <c r="AC17" s="39"/>
      <c r="AD17" s="39"/>
      <c r="AE17" s="115"/>
      <c r="AF17" s="114"/>
      <c r="AG17" s="114"/>
      <c r="AH17" s="115"/>
      <c r="AI17" s="39"/>
      <c r="AJ17" s="39"/>
      <c r="AK17" s="115"/>
      <c r="AL17" s="114"/>
      <c r="AM17" s="114"/>
      <c r="AN17" s="115"/>
      <c r="AO17" s="39"/>
      <c r="AP17" s="39"/>
      <c r="AQ17" s="115"/>
      <c r="AR17" s="114"/>
      <c r="AS17" s="114"/>
      <c r="AT17" s="115"/>
      <c r="AU17" s="39"/>
      <c r="AV17" s="39"/>
      <c r="AW17" s="115"/>
      <c r="AX17" s="114"/>
      <c r="AY17" s="114"/>
      <c r="AZ17" s="115"/>
      <c r="BA17" s="39"/>
      <c r="BB17" s="39"/>
      <c r="BC17" s="115"/>
      <c r="BD17" s="114"/>
      <c r="BE17" s="114"/>
      <c r="BF17" s="115"/>
      <c r="BG17" s="39"/>
      <c r="BH17" s="39"/>
      <c r="BI17" s="115"/>
      <c r="BJ17" s="114"/>
      <c r="BK17" s="114"/>
      <c r="BL17" s="115"/>
      <c r="BM17" s="39"/>
      <c r="BN17" s="39"/>
      <c r="BO17" s="115"/>
      <c r="BP17" s="114"/>
      <c r="BQ17" s="114"/>
      <c r="BR17" s="115"/>
      <c r="BS17" s="39"/>
      <c r="BT17" s="39"/>
      <c r="BU17" s="115"/>
      <c r="BV17" s="114"/>
      <c r="BW17" s="114"/>
      <c r="BX17" s="115"/>
      <c r="BY17" s="39"/>
      <c r="BZ17" s="39"/>
      <c r="CA17" s="115"/>
      <c r="CB17" s="114"/>
      <c r="CC17" s="114"/>
      <c r="CD17" s="115"/>
      <c r="CE17" s="39"/>
      <c r="CF17" s="39"/>
      <c r="CG17" s="115"/>
      <c r="CH17" s="114"/>
      <c r="CI17" s="114"/>
      <c r="CJ17" s="115"/>
      <c r="CK17" s="39"/>
      <c r="CL17" s="39"/>
      <c r="CM17" s="115"/>
      <c r="CN17" s="114"/>
      <c r="CO17" s="114"/>
      <c r="CP17" s="115"/>
      <c r="CQ17" s="39"/>
      <c r="CR17" s="39"/>
      <c r="CS17" s="115"/>
      <c r="CT17" s="114"/>
      <c r="CU17" s="114"/>
      <c r="CV17" s="115"/>
      <c r="CW17" s="39"/>
      <c r="CX17" s="39"/>
      <c r="CY17" s="115"/>
      <c r="CZ17" s="114"/>
      <c r="DA17" s="114"/>
      <c r="DB17" s="115"/>
      <c r="DC17" s="39"/>
      <c r="DD17" s="39"/>
      <c r="DE17" s="115"/>
      <c r="DF17" s="114"/>
      <c r="DG17" s="114"/>
      <c r="DH17" s="115"/>
      <c r="DI17" s="39"/>
      <c r="DJ17" s="39"/>
      <c r="DK17" s="115"/>
      <c r="DL17" s="114"/>
      <c r="DM17" s="114"/>
      <c r="DN17" s="115"/>
      <c r="DO17" s="39"/>
      <c r="DP17" s="39"/>
      <c r="DQ17" s="115"/>
      <c r="DR17" s="114"/>
      <c r="DS17" s="114"/>
      <c r="DT17" s="115"/>
      <c r="DU17" s="39"/>
      <c r="DV17" s="39"/>
      <c r="DW17" s="115"/>
      <c r="DX17" s="114"/>
      <c r="DY17" s="114"/>
      <c r="DZ17" s="115"/>
      <c r="EA17" s="39"/>
      <c r="EB17" s="39"/>
      <c r="EC17" s="115"/>
      <c r="ED17" s="114"/>
      <c r="EE17" s="114"/>
      <c r="EF17" s="115"/>
      <c r="EG17" s="39"/>
      <c r="EH17" s="39"/>
      <c r="EI17" s="115"/>
      <c r="EJ17" s="114"/>
      <c r="EK17" s="114"/>
      <c r="EL17" s="115"/>
      <c r="EM17" s="39"/>
      <c r="EN17" s="39"/>
      <c r="EO17" s="115"/>
      <c r="EP17" s="114"/>
      <c r="EQ17" s="114"/>
      <c r="ER17" s="115"/>
      <c r="ES17" s="39"/>
      <c r="ET17" s="39"/>
      <c r="EU17" s="115"/>
      <c r="EV17" s="114"/>
      <c r="EW17" s="114"/>
      <c r="EX17" s="115"/>
      <c r="EY17" s="39"/>
      <c r="EZ17" s="39"/>
      <c r="FA17" s="115"/>
      <c r="FB17" s="114"/>
      <c r="FC17" s="114"/>
      <c r="FD17" s="115"/>
      <c r="FE17" s="39"/>
      <c r="FF17" s="39"/>
      <c r="FG17" s="115"/>
      <c r="FH17" s="114"/>
      <c r="FI17" s="114"/>
      <c r="FJ17" s="115"/>
      <c r="FK17" s="39"/>
      <c r="FL17" s="39"/>
      <c r="FM17" s="115"/>
      <c r="FN17" s="114"/>
      <c r="FO17" s="114"/>
      <c r="FP17" s="115"/>
      <c r="FQ17" s="39"/>
      <c r="FR17" s="39"/>
      <c r="FS17" s="115"/>
      <c r="FT17" s="114"/>
      <c r="FU17" s="114"/>
      <c r="FV17" s="115"/>
      <c r="FW17" s="39"/>
      <c r="FX17" s="39"/>
      <c r="FY17" s="115"/>
      <c r="FZ17" s="114"/>
      <c r="GA17" s="114"/>
      <c r="GB17" s="115"/>
      <c r="GC17" s="39"/>
      <c r="GD17" s="39"/>
      <c r="GE17" s="115"/>
      <c r="GF17" s="114"/>
      <c r="GG17" s="114"/>
      <c r="GH17" s="115"/>
      <c r="GI17" s="39"/>
      <c r="GJ17" s="39"/>
      <c r="GK17" s="115"/>
      <c r="GL17" s="114"/>
      <c r="GM17" s="114"/>
      <c r="GN17" s="115"/>
      <c r="GO17" s="39"/>
      <c r="GP17" s="48"/>
    </row>
    <row r="18" spans="1:198" ht="50.1" customHeight="1">
      <c r="A18" s="45"/>
      <c r="B18" s="108"/>
      <c r="C18" s="89" t="str">
        <f>IFERROR(INDEX(Schedule!$A$3:$C$258,MATCH('BASIC DATA'!B18,Schedule!$A$3:$A$258,0),2),"")</f>
        <v/>
      </c>
      <c r="D18" s="40"/>
      <c r="E18" s="89" t="str">
        <f>IFERROR(INDEX(Schedule!$A$3:$C$258,MATCH('BASIC DATA'!B18,Schedule!$A$3:$A$258,0),3),"")</f>
        <v/>
      </c>
      <c r="F18" s="39"/>
      <c r="G18" s="115"/>
      <c r="H18" s="114"/>
      <c r="I18" s="114"/>
      <c r="J18" s="115"/>
      <c r="K18" s="39"/>
      <c r="L18" s="39"/>
      <c r="M18" s="115"/>
      <c r="N18" s="114"/>
      <c r="O18" s="114"/>
      <c r="P18" s="115"/>
      <c r="Q18" s="39"/>
      <c r="R18" s="39"/>
      <c r="S18" s="115"/>
      <c r="T18" s="114"/>
      <c r="U18" s="114"/>
      <c r="V18" s="115"/>
      <c r="W18" s="39"/>
      <c r="X18" s="39"/>
      <c r="Y18" s="115"/>
      <c r="Z18" s="114"/>
      <c r="AA18" s="114"/>
      <c r="AB18" s="115"/>
      <c r="AC18" s="39"/>
      <c r="AD18" s="39"/>
      <c r="AE18" s="115"/>
      <c r="AF18" s="114"/>
      <c r="AG18" s="114"/>
      <c r="AH18" s="115"/>
      <c r="AI18" s="39"/>
      <c r="AJ18" s="39"/>
      <c r="AK18" s="115"/>
      <c r="AL18" s="114"/>
      <c r="AM18" s="114"/>
      <c r="AN18" s="115"/>
      <c r="AO18" s="39"/>
      <c r="AP18" s="39"/>
      <c r="AQ18" s="115"/>
      <c r="AR18" s="114"/>
      <c r="AS18" s="114"/>
      <c r="AT18" s="115"/>
      <c r="AU18" s="39"/>
      <c r="AV18" s="39"/>
      <c r="AW18" s="115"/>
      <c r="AX18" s="114"/>
      <c r="AY18" s="114"/>
      <c r="AZ18" s="115"/>
      <c r="BA18" s="39"/>
      <c r="BB18" s="39"/>
      <c r="BC18" s="115"/>
      <c r="BD18" s="114"/>
      <c r="BE18" s="114"/>
      <c r="BF18" s="115"/>
      <c r="BG18" s="39"/>
      <c r="BH18" s="39"/>
      <c r="BI18" s="115"/>
      <c r="BJ18" s="114"/>
      <c r="BK18" s="114"/>
      <c r="BL18" s="115"/>
      <c r="BM18" s="39"/>
      <c r="BN18" s="39"/>
      <c r="BO18" s="115"/>
      <c r="BP18" s="114"/>
      <c r="BQ18" s="114"/>
      <c r="BR18" s="115"/>
      <c r="BS18" s="39"/>
      <c r="BT18" s="39"/>
      <c r="BU18" s="115"/>
      <c r="BV18" s="114"/>
      <c r="BW18" s="114"/>
      <c r="BX18" s="115"/>
      <c r="BY18" s="39"/>
      <c r="BZ18" s="39"/>
      <c r="CA18" s="115"/>
      <c r="CB18" s="114"/>
      <c r="CC18" s="114"/>
      <c r="CD18" s="115"/>
      <c r="CE18" s="39"/>
      <c r="CF18" s="39"/>
      <c r="CG18" s="115"/>
      <c r="CH18" s="114"/>
      <c r="CI18" s="114"/>
      <c r="CJ18" s="115"/>
      <c r="CK18" s="39"/>
      <c r="CL18" s="39"/>
      <c r="CM18" s="115"/>
      <c r="CN18" s="114"/>
      <c r="CO18" s="114"/>
      <c r="CP18" s="115"/>
      <c r="CQ18" s="39"/>
      <c r="CR18" s="39"/>
      <c r="CS18" s="115"/>
      <c r="CT18" s="114"/>
      <c r="CU18" s="114"/>
      <c r="CV18" s="115"/>
      <c r="CW18" s="39"/>
      <c r="CX18" s="39"/>
      <c r="CY18" s="115"/>
      <c r="CZ18" s="114"/>
      <c r="DA18" s="114"/>
      <c r="DB18" s="115"/>
      <c r="DC18" s="39"/>
      <c r="DD18" s="39"/>
      <c r="DE18" s="115"/>
      <c r="DF18" s="114"/>
      <c r="DG18" s="114"/>
      <c r="DH18" s="115"/>
      <c r="DI18" s="39"/>
      <c r="DJ18" s="39"/>
      <c r="DK18" s="115"/>
      <c r="DL18" s="114"/>
      <c r="DM18" s="114"/>
      <c r="DN18" s="115"/>
      <c r="DO18" s="39"/>
      <c r="DP18" s="39"/>
      <c r="DQ18" s="115"/>
      <c r="DR18" s="114"/>
      <c r="DS18" s="114"/>
      <c r="DT18" s="115"/>
      <c r="DU18" s="39"/>
      <c r="DV18" s="39"/>
      <c r="DW18" s="115"/>
      <c r="DX18" s="114"/>
      <c r="DY18" s="114"/>
      <c r="DZ18" s="115"/>
      <c r="EA18" s="39"/>
      <c r="EB18" s="39"/>
      <c r="EC18" s="115"/>
      <c r="ED18" s="114"/>
      <c r="EE18" s="114"/>
      <c r="EF18" s="115"/>
      <c r="EG18" s="39"/>
      <c r="EH18" s="39"/>
      <c r="EI18" s="115"/>
      <c r="EJ18" s="114"/>
      <c r="EK18" s="114"/>
      <c r="EL18" s="115"/>
      <c r="EM18" s="39"/>
      <c r="EN18" s="39"/>
      <c r="EO18" s="115"/>
      <c r="EP18" s="114"/>
      <c r="EQ18" s="114"/>
      <c r="ER18" s="115"/>
      <c r="ES18" s="39"/>
      <c r="ET18" s="39"/>
      <c r="EU18" s="115"/>
      <c r="EV18" s="114"/>
      <c r="EW18" s="114"/>
      <c r="EX18" s="115"/>
      <c r="EY18" s="39"/>
      <c r="EZ18" s="39"/>
      <c r="FA18" s="115"/>
      <c r="FB18" s="114"/>
      <c r="FC18" s="114"/>
      <c r="FD18" s="115"/>
      <c r="FE18" s="39"/>
      <c r="FF18" s="39"/>
      <c r="FG18" s="115"/>
      <c r="FH18" s="114"/>
      <c r="FI18" s="114"/>
      <c r="FJ18" s="115"/>
      <c r="FK18" s="39"/>
      <c r="FL18" s="39"/>
      <c r="FM18" s="115"/>
      <c r="FN18" s="114"/>
      <c r="FO18" s="114"/>
      <c r="FP18" s="115"/>
      <c r="FQ18" s="39"/>
      <c r="FR18" s="39"/>
      <c r="FS18" s="115"/>
      <c r="FT18" s="114"/>
      <c r="FU18" s="114"/>
      <c r="FV18" s="115"/>
      <c r="FW18" s="39"/>
      <c r="FX18" s="39"/>
      <c r="FY18" s="115"/>
      <c r="FZ18" s="114"/>
      <c r="GA18" s="114"/>
      <c r="GB18" s="115"/>
      <c r="GC18" s="39"/>
      <c r="GD18" s="39"/>
      <c r="GE18" s="115"/>
      <c r="GF18" s="114"/>
      <c r="GG18" s="114"/>
      <c r="GH18" s="115"/>
      <c r="GI18" s="39"/>
      <c r="GJ18" s="39"/>
      <c r="GK18" s="115"/>
      <c r="GL18" s="114"/>
      <c r="GM18" s="114"/>
      <c r="GN18" s="115"/>
      <c r="GO18" s="39"/>
      <c r="GP18" s="48"/>
    </row>
    <row r="19" spans="1:198" ht="54.75" customHeight="1">
      <c r="A19" s="45"/>
      <c r="B19" s="108"/>
      <c r="C19" s="89" t="str">
        <f>IFERROR(INDEX(Schedule!$A$3:$C$258,MATCH('BASIC DATA'!B19,Schedule!$A$3:$A$258,0),2),"")</f>
        <v/>
      </c>
      <c r="D19" s="40"/>
      <c r="E19" s="89" t="str">
        <f>IFERROR(INDEX(Schedule!$A$3:$C$258,MATCH('BASIC DATA'!B19,Schedule!$A$3:$A$258,0),3),"")</f>
        <v/>
      </c>
      <c r="F19" s="39"/>
      <c r="G19" s="115"/>
      <c r="H19" s="114"/>
      <c r="I19" s="114"/>
      <c r="J19" s="115"/>
      <c r="K19" s="39"/>
      <c r="L19" s="39"/>
      <c r="M19" s="115"/>
      <c r="N19" s="114"/>
      <c r="O19" s="114"/>
      <c r="P19" s="115"/>
      <c r="Q19" s="39"/>
      <c r="R19" s="39"/>
      <c r="S19" s="115"/>
      <c r="T19" s="114"/>
      <c r="U19" s="114"/>
      <c r="V19" s="115"/>
      <c r="W19" s="39"/>
      <c r="X19" s="39"/>
      <c r="Y19" s="115"/>
      <c r="Z19" s="114"/>
      <c r="AA19" s="114"/>
      <c r="AB19" s="115"/>
      <c r="AC19" s="39"/>
      <c r="AD19" s="39"/>
      <c r="AE19" s="115"/>
      <c r="AF19" s="114"/>
      <c r="AG19" s="114"/>
      <c r="AH19" s="115"/>
      <c r="AI19" s="39"/>
      <c r="AJ19" s="39"/>
      <c r="AK19" s="115"/>
      <c r="AL19" s="114"/>
      <c r="AM19" s="114"/>
      <c r="AN19" s="115"/>
      <c r="AO19" s="39"/>
      <c r="AP19" s="39"/>
      <c r="AQ19" s="115"/>
      <c r="AR19" s="114"/>
      <c r="AS19" s="114"/>
      <c r="AT19" s="115"/>
      <c r="AU19" s="39"/>
      <c r="AV19" s="39"/>
      <c r="AW19" s="115"/>
      <c r="AX19" s="114"/>
      <c r="AY19" s="114"/>
      <c r="AZ19" s="115"/>
      <c r="BA19" s="39"/>
      <c r="BB19" s="39"/>
      <c r="BC19" s="115"/>
      <c r="BD19" s="114"/>
      <c r="BE19" s="114"/>
      <c r="BF19" s="115"/>
      <c r="BG19" s="39"/>
      <c r="BH19" s="39"/>
      <c r="BI19" s="115"/>
      <c r="BJ19" s="114"/>
      <c r="BK19" s="114"/>
      <c r="BL19" s="115"/>
      <c r="BM19" s="39"/>
      <c r="BN19" s="39"/>
      <c r="BO19" s="115"/>
      <c r="BP19" s="114"/>
      <c r="BQ19" s="114"/>
      <c r="BR19" s="115"/>
      <c r="BS19" s="39"/>
      <c r="BT19" s="39"/>
      <c r="BU19" s="115"/>
      <c r="BV19" s="114"/>
      <c r="BW19" s="114"/>
      <c r="BX19" s="115"/>
      <c r="BY19" s="39"/>
      <c r="BZ19" s="39"/>
      <c r="CA19" s="115"/>
      <c r="CB19" s="114"/>
      <c r="CC19" s="114"/>
      <c r="CD19" s="115"/>
      <c r="CE19" s="39"/>
      <c r="CF19" s="39"/>
      <c r="CG19" s="115"/>
      <c r="CH19" s="114"/>
      <c r="CI19" s="114"/>
      <c r="CJ19" s="115"/>
      <c r="CK19" s="39"/>
      <c r="CL19" s="39"/>
      <c r="CM19" s="115"/>
      <c r="CN19" s="114"/>
      <c r="CO19" s="114"/>
      <c r="CP19" s="115"/>
      <c r="CQ19" s="39"/>
      <c r="CR19" s="39"/>
      <c r="CS19" s="115"/>
      <c r="CT19" s="114"/>
      <c r="CU19" s="114"/>
      <c r="CV19" s="115"/>
      <c r="CW19" s="39"/>
      <c r="CX19" s="39"/>
      <c r="CY19" s="115"/>
      <c r="CZ19" s="114"/>
      <c r="DA19" s="114"/>
      <c r="DB19" s="115"/>
      <c r="DC19" s="39"/>
      <c r="DD19" s="39"/>
      <c r="DE19" s="115"/>
      <c r="DF19" s="114"/>
      <c r="DG19" s="114"/>
      <c r="DH19" s="115"/>
      <c r="DI19" s="39"/>
      <c r="DJ19" s="39"/>
      <c r="DK19" s="115"/>
      <c r="DL19" s="114"/>
      <c r="DM19" s="114"/>
      <c r="DN19" s="115"/>
      <c r="DO19" s="39"/>
      <c r="DP19" s="39"/>
      <c r="DQ19" s="115"/>
      <c r="DR19" s="114"/>
      <c r="DS19" s="114"/>
      <c r="DT19" s="115"/>
      <c r="DU19" s="39"/>
      <c r="DV19" s="39"/>
      <c r="DW19" s="115"/>
      <c r="DX19" s="114"/>
      <c r="DY19" s="114"/>
      <c r="DZ19" s="115"/>
      <c r="EA19" s="39"/>
      <c r="EB19" s="39"/>
      <c r="EC19" s="115"/>
      <c r="ED19" s="114"/>
      <c r="EE19" s="114"/>
      <c r="EF19" s="115"/>
      <c r="EG19" s="39"/>
      <c r="EH19" s="39"/>
      <c r="EI19" s="115"/>
      <c r="EJ19" s="114"/>
      <c r="EK19" s="114"/>
      <c r="EL19" s="115"/>
      <c r="EM19" s="39"/>
      <c r="EN19" s="39"/>
      <c r="EO19" s="115"/>
      <c r="EP19" s="114"/>
      <c r="EQ19" s="114"/>
      <c r="ER19" s="115"/>
      <c r="ES19" s="39"/>
      <c r="ET19" s="39"/>
      <c r="EU19" s="115"/>
      <c r="EV19" s="114"/>
      <c r="EW19" s="114"/>
      <c r="EX19" s="115"/>
      <c r="EY19" s="39"/>
      <c r="EZ19" s="39"/>
      <c r="FA19" s="115"/>
      <c r="FB19" s="114"/>
      <c r="FC19" s="114"/>
      <c r="FD19" s="115"/>
      <c r="FE19" s="39"/>
      <c r="FF19" s="39"/>
      <c r="FG19" s="115"/>
      <c r="FH19" s="114"/>
      <c r="FI19" s="114"/>
      <c r="FJ19" s="115"/>
      <c r="FK19" s="39"/>
      <c r="FL19" s="39"/>
      <c r="FM19" s="115"/>
      <c r="FN19" s="114"/>
      <c r="FO19" s="114"/>
      <c r="FP19" s="115"/>
      <c r="FQ19" s="39"/>
      <c r="FR19" s="39"/>
      <c r="FS19" s="115"/>
      <c r="FT19" s="114"/>
      <c r="FU19" s="114"/>
      <c r="FV19" s="115"/>
      <c r="FW19" s="39"/>
      <c r="FX19" s="39"/>
      <c r="FY19" s="115"/>
      <c r="FZ19" s="114"/>
      <c r="GA19" s="114"/>
      <c r="GB19" s="115"/>
      <c r="GC19" s="39"/>
      <c r="GD19" s="39"/>
      <c r="GE19" s="115"/>
      <c r="GF19" s="114"/>
      <c r="GG19" s="114"/>
      <c r="GH19" s="115"/>
      <c r="GI19" s="39"/>
      <c r="GJ19" s="39"/>
      <c r="GK19" s="115"/>
      <c r="GL19" s="114"/>
      <c r="GM19" s="114"/>
      <c r="GN19" s="115"/>
      <c r="GO19" s="39"/>
      <c r="GP19" s="48"/>
    </row>
    <row r="20" spans="1:198" ht="50.1" customHeight="1">
      <c r="A20" s="45"/>
      <c r="B20" s="108"/>
      <c r="C20" s="89" t="str">
        <f>IFERROR(INDEX(Schedule!$A$3:$C$258,MATCH('BASIC DATA'!B20,Schedule!$A$3:$A$258,0),2),"")</f>
        <v/>
      </c>
      <c r="D20" s="40"/>
      <c r="E20" s="89" t="str">
        <f>IFERROR(INDEX(Schedule!$A$3:$C$258,MATCH('BASIC DATA'!B20,Schedule!$A$3:$A$258,0),3),"")</f>
        <v/>
      </c>
      <c r="F20" s="39"/>
      <c r="G20" s="115"/>
      <c r="H20" s="114"/>
      <c r="I20" s="114"/>
      <c r="J20" s="115"/>
      <c r="K20" s="39"/>
      <c r="L20" s="39"/>
      <c r="M20" s="115"/>
      <c r="N20" s="114"/>
      <c r="O20" s="114"/>
      <c r="P20" s="115"/>
      <c r="Q20" s="39"/>
      <c r="R20" s="39"/>
      <c r="S20" s="115"/>
      <c r="T20" s="114"/>
      <c r="U20" s="114"/>
      <c r="V20" s="115"/>
      <c r="W20" s="39"/>
      <c r="X20" s="39"/>
      <c r="Y20" s="115"/>
      <c r="Z20" s="114"/>
      <c r="AA20" s="114"/>
      <c r="AB20" s="115"/>
      <c r="AC20" s="39"/>
      <c r="AD20" s="39"/>
      <c r="AE20" s="115"/>
      <c r="AF20" s="114"/>
      <c r="AG20" s="114"/>
      <c r="AH20" s="115"/>
      <c r="AI20" s="39"/>
      <c r="AJ20" s="39"/>
      <c r="AK20" s="115"/>
      <c r="AL20" s="114"/>
      <c r="AM20" s="114"/>
      <c r="AN20" s="115"/>
      <c r="AO20" s="39"/>
      <c r="AP20" s="39"/>
      <c r="AQ20" s="115"/>
      <c r="AR20" s="114"/>
      <c r="AS20" s="114"/>
      <c r="AT20" s="115"/>
      <c r="AU20" s="39"/>
      <c r="AV20" s="39"/>
      <c r="AW20" s="115"/>
      <c r="AX20" s="114"/>
      <c r="AY20" s="114"/>
      <c r="AZ20" s="115"/>
      <c r="BA20" s="39"/>
      <c r="BB20" s="39"/>
      <c r="BC20" s="115"/>
      <c r="BD20" s="114"/>
      <c r="BE20" s="114"/>
      <c r="BF20" s="115"/>
      <c r="BG20" s="39"/>
      <c r="BH20" s="39"/>
      <c r="BI20" s="115"/>
      <c r="BJ20" s="114"/>
      <c r="BK20" s="114"/>
      <c r="BL20" s="115"/>
      <c r="BM20" s="39"/>
      <c r="BN20" s="39"/>
      <c r="BO20" s="115"/>
      <c r="BP20" s="114"/>
      <c r="BQ20" s="114"/>
      <c r="BR20" s="115"/>
      <c r="BS20" s="39"/>
      <c r="BT20" s="39"/>
      <c r="BU20" s="115"/>
      <c r="BV20" s="114"/>
      <c r="BW20" s="114"/>
      <c r="BX20" s="115"/>
      <c r="BY20" s="39"/>
      <c r="BZ20" s="39"/>
      <c r="CA20" s="115"/>
      <c r="CB20" s="114"/>
      <c r="CC20" s="114"/>
      <c r="CD20" s="115"/>
      <c r="CE20" s="39"/>
      <c r="CF20" s="39"/>
      <c r="CG20" s="115"/>
      <c r="CH20" s="114"/>
      <c r="CI20" s="114"/>
      <c r="CJ20" s="115"/>
      <c r="CK20" s="39"/>
      <c r="CL20" s="39"/>
      <c r="CM20" s="115"/>
      <c r="CN20" s="114"/>
      <c r="CO20" s="114"/>
      <c r="CP20" s="115"/>
      <c r="CQ20" s="39"/>
      <c r="CR20" s="39"/>
      <c r="CS20" s="115"/>
      <c r="CT20" s="114"/>
      <c r="CU20" s="114"/>
      <c r="CV20" s="115"/>
      <c r="CW20" s="39"/>
      <c r="CX20" s="39"/>
      <c r="CY20" s="115"/>
      <c r="CZ20" s="114"/>
      <c r="DA20" s="114"/>
      <c r="DB20" s="115"/>
      <c r="DC20" s="39"/>
      <c r="DD20" s="39"/>
      <c r="DE20" s="115"/>
      <c r="DF20" s="114"/>
      <c r="DG20" s="114"/>
      <c r="DH20" s="115"/>
      <c r="DI20" s="39"/>
      <c r="DJ20" s="39"/>
      <c r="DK20" s="115"/>
      <c r="DL20" s="114"/>
      <c r="DM20" s="114"/>
      <c r="DN20" s="115"/>
      <c r="DO20" s="39"/>
      <c r="DP20" s="39"/>
      <c r="DQ20" s="115"/>
      <c r="DR20" s="114"/>
      <c r="DS20" s="114"/>
      <c r="DT20" s="115"/>
      <c r="DU20" s="39"/>
      <c r="DV20" s="39"/>
      <c r="DW20" s="115"/>
      <c r="DX20" s="114"/>
      <c r="DY20" s="114"/>
      <c r="DZ20" s="115"/>
      <c r="EA20" s="39"/>
      <c r="EB20" s="39"/>
      <c r="EC20" s="115"/>
      <c r="ED20" s="114"/>
      <c r="EE20" s="114"/>
      <c r="EF20" s="115"/>
      <c r="EG20" s="39"/>
      <c r="EH20" s="39"/>
      <c r="EI20" s="115"/>
      <c r="EJ20" s="114"/>
      <c r="EK20" s="114"/>
      <c r="EL20" s="115"/>
      <c r="EM20" s="39"/>
      <c r="EN20" s="39"/>
      <c r="EO20" s="115"/>
      <c r="EP20" s="114"/>
      <c r="EQ20" s="114"/>
      <c r="ER20" s="115"/>
      <c r="ES20" s="39"/>
      <c r="ET20" s="39"/>
      <c r="EU20" s="115"/>
      <c r="EV20" s="114"/>
      <c r="EW20" s="114"/>
      <c r="EX20" s="115"/>
      <c r="EY20" s="39"/>
      <c r="EZ20" s="39"/>
      <c r="FA20" s="115"/>
      <c r="FB20" s="114"/>
      <c r="FC20" s="114"/>
      <c r="FD20" s="115"/>
      <c r="FE20" s="39"/>
      <c r="FF20" s="39"/>
      <c r="FG20" s="115"/>
      <c r="FH20" s="114"/>
      <c r="FI20" s="114"/>
      <c r="FJ20" s="115"/>
      <c r="FK20" s="39"/>
      <c r="FL20" s="39"/>
      <c r="FM20" s="115"/>
      <c r="FN20" s="114"/>
      <c r="FO20" s="114"/>
      <c r="FP20" s="115"/>
      <c r="FQ20" s="39"/>
      <c r="FR20" s="39"/>
      <c r="FS20" s="115"/>
      <c r="FT20" s="114"/>
      <c r="FU20" s="114"/>
      <c r="FV20" s="115"/>
      <c r="FW20" s="39"/>
      <c r="FX20" s="39"/>
      <c r="FY20" s="115"/>
      <c r="FZ20" s="114"/>
      <c r="GA20" s="114"/>
      <c r="GB20" s="115"/>
      <c r="GC20" s="39"/>
      <c r="GD20" s="39"/>
      <c r="GE20" s="115"/>
      <c r="GF20" s="114"/>
      <c r="GG20" s="114"/>
      <c r="GH20" s="115"/>
      <c r="GI20" s="39"/>
      <c r="GJ20" s="39"/>
      <c r="GK20" s="115"/>
      <c r="GL20" s="114"/>
      <c r="GM20" s="114"/>
      <c r="GN20" s="115"/>
      <c r="GO20" s="39"/>
      <c r="GP20" s="48"/>
    </row>
    <row r="21" spans="1:198" ht="50.1" customHeight="1">
      <c r="A21" s="45"/>
      <c r="B21" s="108"/>
      <c r="C21" s="89" t="str">
        <f>IFERROR(INDEX(Schedule!$A$3:$C$258,MATCH('BASIC DATA'!B21,Schedule!$A$3:$A$258,0),2),"")</f>
        <v/>
      </c>
      <c r="D21" s="40"/>
      <c r="E21" s="89" t="str">
        <f>IFERROR(INDEX(Schedule!$A$3:$C$258,MATCH('BASIC DATA'!B21,Schedule!$A$3:$A$258,0),3),"")</f>
        <v/>
      </c>
      <c r="F21" s="39"/>
      <c r="G21" s="115"/>
      <c r="H21" s="114"/>
      <c r="I21" s="114"/>
      <c r="J21" s="115"/>
      <c r="K21" s="39"/>
      <c r="L21" s="39"/>
      <c r="M21" s="115"/>
      <c r="N21" s="114"/>
      <c r="O21" s="114"/>
      <c r="P21" s="115"/>
      <c r="Q21" s="39"/>
      <c r="R21" s="39"/>
      <c r="S21" s="115"/>
      <c r="T21" s="114"/>
      <c r="U21" s="114"/>
      <c r="V21" s="115"/>
      <c r="W21" s="39"/>
      <c r="X21" s="39"/>
      <c r="Y21" s="115"/>
      <c r="Z21" s="114"/>
      <c r="AA21" s="114"/>
      <c r="AB21" s="115"/>
      <c r="AC21" s="39"/>
      <c r="AD21" s="39"/>
      <c r="AE21" s="115"/>
      <c r="AF21" s="114"/>
      <c r="AG21" s="114"/>
      <c r="AH21" s="115"/>
      <c r="AI21" s="39"/>
      <c r="AJ21" s="39"/>
      <c r="AK21" s="115"/>
      <c r="AL21" s="114"/>
      <c r="AM21" s="114"/>
      <c r="AN21" s="115"/>
      <c r="AO21" s="39"/>
      <c r="AP21" s="39"/>
      <c r="AQ21" s="115"/>
      <c r="AR21" s="114"/>
      <c r="AS21" s="114"/>
      <c r="AT21" s="115"/>
      <c r="AU21" s="39"/>
      <c r="AV21" s="39"/>
      <c r="AW21" s="115"/>
      <c r="AX21" s="114"/>
      <c r="AY21" s="114"/>
      <c r="AZ21" s="115"/>
      <c r="BA21" s="39"/>
      <c r="BB21" s="39"/>
      <c r="BC21" s="115"/>
      <c r="BD21" s="114"/>
      <c r="BE21" s="114"/>
      <c r="BF21" s="115"/>
      <c r="BG21" s="39"/>
      <c r="BH21" s="39"/>
      <c r="BI21" s="115"/>
      <c r="BJ21" s="114"/>
      <c r="BK21" s="114"/>
      <c r="BL21" s="115"/>
      <c r="BM21" s="39"/>
      <c r="BN21" s="39"/>
      <c r="BO21" s="115"/>
      <c r="BP21" s="114"/>
      <c r="BQ21" s="114"/>
      <c r="BR21" s="115"/>
      <c r="BS21" s="39"/>
      <c r="BT21" s="39"/>
      <c r="BU21" s="115"/>
      <c r="BV21" s="114"/>
      <c r="BW21" s="114"/>
      <c r="BX21" s="115"/>
      <c r="BY21" s="39"/>
      <c r="BZ21" s="39"/>
      <c r="CA21" s="115"/>
      <c r="CB21" s="114"/>
      <c r="CC21" s="114"/>
      <c r="CD21" s="115"/>
      <c r="CE21" s="39"/>
      <c r="CF21" s="39"/>
      <c r="CG21" s="115"/>
      <c r="CH21" s="114"/>
      <c r="CI21" s="114"/>
      <c r="CJ21" s="115"/>
      <c r="CK21" s="39"/>
      <c r="CL21" s="39"/>
      <c r="CM21" s="115"/>
      <c r="CN21" s="114"/>
      <c r="CO21" s="114"/>
      <c r="CP21" s="115"/>
      <c r="CQ21" s="39"/>
      <c r="CR21" s="39"/>
      <c r="CS21" s="115"/>
      <c r="CT21" s="114"/>
      <c r="CU21" s="114"/>
      <c r="CV21" s="115"/>
      <c r="CW21" s="39"/>
      <c r="CX21" s="39"/>
      <c r="CY21" s="115"/>
      <c r="CZ21" s="114"/>
      <c r="DA21" s="114"/>
      <c r="DB21" s="115"/>
      <c r="DC21" s="39"/>
      <c r="DD21" s="39"/>
      <c r="DE21" s="115"/>
      <c r="DF21" s="114"/>
      <c r="DG21" s="114"/>
      <c r="DH21" s="115"/>
      <c r="DI21" s="39"/>
      <c r="DJ21" s="39"/>
      <c r="DK21" s="115"/>
      <c r="DL21" s="114"/>
      <c r="DM21" s="114"/>
      <c r="DN21" s="115"/>
      <c r="DO21" s="39"/>
      <c r="DP21" s="39"/>
      <c r="DQ21" s="115"/>
      <c r="DR21" s="114"/>
      <c r="DS21" s="114"/>
      <c r="DT21" s="115"/>
      <c r="DU21" s="39"/>
      <c r="DV21" s="39"/>
      <c r="DW21" s="115"/>
      <c r="DX21" s="114"/>
      <c r="DY21" s="114"/>
      <c r="DZ21" s="115"/>
      <c r="EA21" s="39"/>
      <c r="EB21" s="39"/>
      <c r="EC21" s="115"/>
      <c r="ED21" s="114"/>
      <c r="EE21" s="114"/>
      <c r="EF21" s="115"/>
      <c r="EG21" s="39"/>
      <c r="EH21" s="39"/>
      <c r="EI21" s="115"/>
      <c r="EJ21" s="114"/>
      <c r="EK21" s="114"/>
      <c r="EL21" s="115"/>
      <c r="EM21" s="39"/>
      <c r="EN21" s="39"/>
      <c r="EO21" s="115"/>
      <c r="EP21" s="114"/>
      <c r="EQ21" s="114"/>
      <c r="ER21" s="115"/>
      <c r="ES21" s="39"/>
      <c r="ET21" s="39"/>
      <c r="EU21" s="115"/>
      <c r="EV21" s="114"/>
      <c r="EW21" s="114"/>
      <c r="EX21" s="115"/>
      <c r="EY21" s="39"/>
      <c r="EZ21" s="39"/>
      <c r="FA21" s="115"/>
      <c r="FB21" s="114"/>
      <c r="FC21" s="114"/>
      <c r="FD21" s="115"/>
      <c r="FE21" s="39"/>
      <c r="FF21" s="39"/>
      <c r="FG21" s="115"/>
      <c r="FH21" s="114"/>
      <c r="FI21" s="114"/>
      <c r="FJ21" s="115"/>
      <c r="FK21" s="39"/>
      <c r="FL21" s="39"/>
      <c r="FM21" s="115"/>
      <c r="FN21" s="114"/>
      <c r="FO21" s="114"/>
      <c r="FP21" s="115"/>
      <c r="FQ21" s="39"/>
      <c r="FR21" s="39"/>
      <c r="FS21" s="115"/>
      <c r="FT21" s="114"/>
      <c r="FU21" s="114"/>
      <c r="FV21" s="115"/>
      <c r="FW21" s="39"/>
      <c r="FX21" s="39"/>
      <c r="FY21" s="115"/>
      <c r="FZ21" s="114"/>
      <c r="GA21" s="114"/>
      <c r="GB21" s="115"/>
      <c r="GC21" s="39"/>
      <c r="GD21" s="39"/>
      <c r="GE21" s="115"/>
      <c r="GF21" s="114"/>
      <c r="GG21" s="114"/>
      <c r="GH21" s="115"/>
      <c r="GI21" s="39"/>
      <c r="GJ21" s="39"/>
      <c r="GK21" s="115"/>
      <c r="GL21" s="114"/>
      <c r="GM21" s="114"/>
      <c r="GN21" s="115"/>
      <c r="GO21" s="39"/>
      <c r="GP21" s="48"/>
    </row>
    <row r="22" spans="1:198" ht="50.1" customHeight="1">
      <c r="A22" s="45"/>
      <c r="B22" s="108"/>
      <c r="C22" s="89" t="str">
        <f>IFERROR(INDEX(Schedule!$A$3:$C$258,MATCH('BASIC DATA'!B22,Schedule!$A$3:$A$258,0),2),"")</f>
        <v/>
      </c>
      <c r="D22" s="40"/>
      <c r="E22" s="89" t="str">
        <f>IFERROR(INDEX(Schedule!$A$3:$C$258,MATCH('BASIC DATA'!B22,Schedule!$A$3:$A$258,0),3),"")</f>
        <v/>
      </c>
      <c r="F22" s="39"/>
      <c r="G22" s="115"/>
      <c r="H22" s="114"/>
      <c r="I22" s="114"/>
      <c r="J22" s="115"/>
      <c r="K22" s="39"/>
      <c r="L22" s="39"/>
      <c r="M22" s="115"/>
      <c r="N22" s="114"/>
      <c r="O22" s="114"/>
      <c r="P22" s="115"/>
      <c r="Q22" s="39"/>
      <c r="R22" s="39"/>
      <c r="S22" s="115"/>
      <c r="T22" s="114"/>
      <c r="U22" s="114"/>
      <c r="V22" s="115"/>
      <c r="W22" s="39"/>
      <c r="X22" s="39"/>
      <c r="Y22" s="115"/>
      <c r="Z22" s="114"/>
      <c r="AA22" s="114"/>
      <c r="AB22" s="115"/>
      <c r="AC22" s="39"/>
      <c r="AD22" s="39"/>
      <c r="AE22" s="115"/>
      <c r="AF22" s="114"/>
      <c r="AG22" s="114"/>
      <c r="AH22" s="115"/>
      <c r="AI22" s="39"/>
      <c r="AJ22" s="39"/>
      <c r="AK22" s="115"/>
      <c r="AL22" s="114"/>
      <c r="AM22" s="114"/>
      <c r="AN22" s="115"/>
      <c r="AO22" s="39"/>
      <c r="AP22" s="39"/>
      <c r="AQ22" s="115"/>
      <c r="AR22" s="114"/>
      <c r="AS22" s="114"/>
      <c r="AT22" s="115"/>
      <c r="AU22" s="39"/>
      <c r="AV22" s="39"/>
      <c r="AW22" s="115"/>
      <c r="AX22" s="114"/>
      <c r="AY22" s="114"/>
      <c r="AZ22" s="115"/>
      <c r="BA22" s="39"/>
      <c r="BB22" s="39"/>
      <c r="BC22" s="115"/>
      <c r="BD22" s="114"/>
      <c r="BE22" s="114"/>
      <c r="BF22" s="115"/>
      <c r="BG22" s="39"/>
      <c r="BH22" s="39"/>
      <c r="BI22" s="115"/>
      <c r="BJ22" s="114"/>
      <c r="BK22" s="114"/>
      <c r="BL22" s="115"/>
      <c r="BM22" s="39"/>
      <c r="BN22" s="39"/>
      <c r="BO22" s="115"/>
      <c r="BP22" s="114"/>
      <c r="BQ22" s="114"/>
      <c r="BR22" s="115"/>
      <c r="BS22" s="39"/>
      <c r="BT22" s="39"/>
      <c r="BU22" s="115"/>
      <c r="BV22" s="114"/>
      <c r="BW22" s="114"/>
      <c r="BX22" s="115"/>
      <c r="BY22" s="39"/>
      <c r="BZ22" s="39"/>
      <c r="CA22" s="115"/>
      <c r="CB22" s="114"/>
      <c r="CC22" s="114"/>
      <c r="CD22" s="115"/>
      <c r="CE22" s="39"/>
      <c r="CF22" s="39"/>
      <c r="CG22" s="115"/>
      <c r="CH22" s="114"/>
      <c r="CI22" s="114"/>
      <c r="CJ22" s="115"/>
      <c r="CK22" s="39"/>
      <c r="CL22" s="39"/>
      <c r="CM22" s="115"/>
      <c r="CN22" s="114"/>
      <c r="CO22" s="114"/>
      <c r="CP22" s="115"/>
      <c r="CQ22" s="39"/>
      <c r="CR22" s="39"/>
      <c r="CS22" s="115"/>
      <c r="CT22" s="114"/>
      <c r="CU22" s="114"/>
      <c r="CV22" s="115"/>
      <c r="CW22" s="39"/>
      <c r="CX22" s="39"/>
      <c r="CY22" s="115"/>
      <c r="CZ22" s="114"/>
      <c r="DA22" s="114"/>
      <c r="DB22" s="115"/>
      <c r="DC22" s="39"/>
      <c r="DD22" s="39"/>
      <c r="DE22" s="115"/>
      <c r="DF22" s="114"/>
      <c r="DG22" s="114"/>
      <c r="DH22" s="115"/>
      <c r="DI22" s="39"/>
      <c r="DJ22" s="39"/>
      <c r="DK22" s="115"/>
      <c r="DL22" s="114"/>
      <c r="DM22" s="114"/>
      <c r="DN22" s="115"/>
      <c r="DO22" s="39"/>
      <c r="DP22" s="39"/>
      <c r="DQ22" s="115"/>
      <c r="DR22" s="114"/>
      <c r="DS22" s="114"/>
      <c r="DT22" s="115"/>
      <c r="DU22" s="39"/>
      <c r="DV22" s="39"/>
      <c r="DW22" s="115"/>
      <c r="DX22" s="114"/>
      <c r="DY22" s="114"/>
      <c r="DZ22" s="115"/>
      <c r="EA22" s="39"/>
      <c r="EB22" s="39"/>
      <c r="EC22" s="115"/>
      <c r="ED22" s="114"/>
      <c r="EE22" s="114"/>
      <c r="EF22" s="115"/>
      <c r="EG22" s="39"/>
      <c r="EH22" s="39"/>
      <c r="EI22" s="115"/>
      <c r="EJ22" s="114"/>
      <c r="EK22" s="114"/>
      <c r="EL22" s="115"/>
      <c r="EM22" s="39"/>
      <c r="EN22" s="39"/>
      <c r="EO22" s="115"/>
      <c r="EP22" s="114"/>
      <c r="EQ22" s="114"/>
      <c r="ER22" s="115"/>
      <c r="ES22" s="39"/>
      <c r="ET22" s="39"/>
      <c r="EU22" s="115"/>
      <c r="EV22" s="114"/>
      <c r="EW22" s="114"/>
      <c r="EX22" s="115"/>
      <c r="EY22" s="39"/>
      <c r="EZ22" s="39"/>
      <c r="FA22" s="115"/>
      <c r="FB22" s="114"/>
      <c r="FC22" s="114"/>
      <c r="FD22" s="115"/>
      <c r="FE22" s="39"/>
      <c r="FF22" s="39"/>
      <c r="FG22" s="115"/>
      <c r="FH22" s="114"/>
      <c r="FI22" s="114"/>
      <c r="FJ22" s="115"/>
      <c r="FK22" s="39"/>
      <c r="FL22" s="39"/>
      <c r="FM22" s="115"/>
      <c r="FN22" s="114"/>
      <c r="FO22" s="114"/>
      <c r="FP22" s="115"/>
      <c r="FQ22" s="39"/>
      <c r="FR22" s="39"/>
      <c r="FS22" s="115"/>
      <c r="FT22" s="114"/>
      <c r="FU22" s="114"/>
      <c r="FV22" s="115"/>
      <c r="FW22" s="39"/>
      <c r="FX22" s="39"/>
      <c r="FY22" s="115"/>
      <c r="FZ22" s="114"/>
      <c r="GA22" s="114"/>
      <c r="GB22" s="115"/>
      <c r="GC22" s="39"/>
      <c r="GD22" s="39"/>
      <c r="GE22" s="115"/>
      <c r="GF22" s="114"/>
      <c r="GG22" s="114"/>
      <c r="GH22" s="115"/>
      <c r="GI22" s="39"/>
      <c r="GJ22" s="39"/>
      <c r="GK22" s="115"/>
      <c r="GL22" s="114"/>
      <c r="GM22" s="114"/>
      <c r="GN22" s="115"/>
      <c r="GO22" s="39"/>
      <c r="GP22" s="48"/>
    </row>
    <row r="23" spans="1:198" ht="50.1" customHeight="1">
      <c r="A23" s="45"/>
      <c r="B23" s="108"/>
      <c r="C23" s="89" t="str">
        <f>IFERROR(INDEX(Schedule!$A$3:$C$258,MATCH('BASIC DATA'!B23,Schedule!$A$3:$A$258,0),2),"")</f>
        <v/>
      </c>
      <c r="D23" s="40"/>
      <c r="E23" s="89" t="str">
        <f>IFERROR(INDEX(Schedule!$A$3:$C$258,MATCH('BASIC DATA'!B23,Schedule!$A$3:$A$258,0),3),"")</f>
        <v/>
      </c>
      <c r="F23" s="39"/>
      <c r="G23" s="115"/>
      <c r="H23" s="114"/>
      <c r="I23" s="114"/>
      <c r="J23" s="115"/>
      <c r="K23" s="39"/>
      <c r="L23" s="39"/>
      <c r="M23" s="115"/>
      <c r="N23" s="114"/>
      <c r="O23" s="114"/>
      <c r="P23" s="115"/>
      <c r="Q23" s="39"/>
      <c r="R23" s="39"/>
      <c r="S23" s="115"/>
      <c r="T23" s="114"/>
      <c r="U23" s="114"/>
      <c r="V23" s="115"/>
      <c r="W23" s="39"/>
      <c r="X23" s="39"/>
      <c r="Y23" s="115"/>
      <c r="Z23" s="114"/>
      <c r="AA23" s="114"/>
      <c r="AB23" s="115"/>
      <c r="AC23" s="39"/>
      <c r="AD23" s="39"/>
      <c r="AE23" s="115"/>
      <c r="AF23" s="114"/>
      <c r="AG23" s="114"/>
      <c r="AH23" s="115"/>
      <c r="AI23" s="39"/>
      <c r="AJ23" s="39"/>
      <c r="AK23" s="115"/>
      <c r="AL23" s="114"/>
      <c r="AM23" s="114"/>
      <c r="AN23" s="115"/>
      <c r="AO23" s="39"/>
      <c r="AP23" s="39"/>
      <c r="AQ23" s="115"/>
      <c r="AR23" s="114"/>
      <c r="AS23" s="114"/>
      <c r="AT23" s="115"/>
      <c r="AU23" s="39"/>
      <c r="AV23" s="39"/>
      <c r="AW23" s="115"/>
      <c r="AX23" s="114"/>
      <c r="AY23" s="114"/>
      <c r="AZ23" s="115"/>
      <c r="BA23" s="39"/>
      <c r="BB23" s="39"/>
      <c r="BC23" s="115"/>
      <c r="BD23" s="114"/>
      <c r="BE23" s="114"/>
      <c r="BF23" s="115"/>
      <c r="BG23" s="39"/>
      <c r="BH23" s="39"/>
      <c r="BI23" s="115"/>
      <c r="BJ23" s="114"/>
      <c r="BK23" s="114"/>
      <c r="BL23" s="115"/>
      <c r="BM23" s="39"/>
      <c r="BN23" s="39"/>
      <c r="BO23" s="115"/>
      <c r="BP23" s="114"/>
      <c r="BQ23" s="114"/>
      <c r="BR23" s="115"/>
      <c r="BS23" s="39"/>
      <c r="BT23" s="39"/>
      <c r="BU23" s="115"/>
      <c r="BV23" s="114"/>
      <c r="BW23" s="114"/>
      <c r="BX23" s="115"/>
      <c r="BY23" s="39"/>
      <c r="BZ23" s="39"/>
      <c r="CA23" s="115"/>
      <c r="CB23" s="114"/>
      <c r="CC23" s="114"/>
      <c r="CD23" s="115"/>
      <c r="CE23" s="39"/>
      <c r="CF23" s="39"/>
      <c r="CG23" s="115"/>
      <c r="CH23" s="114"/>
      <c r="CI23" s="114"/>
      <c r="CJ23" s="115"/>
      <c r="CK23" s="39"/>
      <c r="CL23" s="39"/>
      <c r="CM23" s="115"/>
      <c r="CN23" s="114"/>
      <c r="CO23" s="114"/>
      <c r="CP23" s="115"/>
      <c r="CQ23" s="39"/>
      <c r="CR23" s="39"/>
      <c r="CS23" s="115"/>
      <c r="CT23" s="114"/>
      <c r="CU23" s="114"/>
      <c r="CV23" s="115"/>
      <c r="CW23" s="39"/>
      <c r="CX23" s="39"/>
      <c r="CY23" s="115"/>
      <c r="CZ23" s="114"/>
      <c r="DA23" s="114"/>
      <c r="DB23" s="115"/>
      <c r="DC23" s="39"/>
      <c r="DD23" s="39"/>
      <c r="DE23" s="115"/>
      <c r="DF23" s="114"/>
      <c r="DG23" s="114"/>
      <c r="DH23" s="115"/>
      <c r="DI23" s="39"/>
      <c r="DJ23" s="39"/>
      <c r="DK23" s="115"/>
      <c r="DL23" s="114"/>
      <c r="DM23" s="114"/>
      <c r="DN23" s="115"/>
      <c r="DO23" s="39"/>
      <c r="DP23" s="39"/>
      <c r="DQ23" s="115"/>
      <c r="DR23" s="114"/>
      <c r="DS23" s="114"/>
      <c r="DT23" s="115"/>
      <c r="DU23" s="39"/>
      <c r="DV23" s="39"/>
      <c r="DW23" s="115"/>
      <c r="DX23" s="114"/>
      <c r="DY23" s="114"/>
      <c r="DZ23" s="115"/>
      <c r="EA23" s="39"/>
      <c r="EB23" s="39"/>
      <c r="EC23" s="115"/>
      <c r="ED23" s="114"/>
      <c r="EE23" s="114"/>
      <c r="EF23" s="115"/>
      <c r="EG23" s="39"/>
      <c r="EH23" s="39"/>
      <c r="EI23" s="115"/>
      <c r="EJ23" s="114"/>
      <c r="EK23" s="114"/>
      <c r="EL23" s="115"/>
      <c r="EM23" s="39"/>
      <c r="EN23" s="39"/>
      <c r="EO23" s="115"/>
      <c r="EP23" s="114"/>
      <c r="EQ23" s="114"/>
      <c r="ER23" s="115"/>
      <c r="ES23" s="39"/>
      <c r="ET23" s="39"/>
      <c r="EU23" s="115"/>
      <c r="EV23" s="114"/>
      <c r="EW23" s="114"/>
      <c r="EX23" s="115"/>
      <c r="EY23" s="39"/>
      <c r="EZ23" s="39"/>
      <c r="FA23" s="115"/>
      <c r="FB23" s="114"/>
      <c r="FC23" s="114"/>
      <c r="FD23" s="115"/>
      <c r="FE23" s="39"/>
      <c r="FF23" s="39"/>
      <c r="FG23" s="115"/>
      <c r="FH23" s="114"/>
      <c r="FI23" s="114"/>
      <c r="FJ23" s="115"/>
      <c r="FK23" s="39"/>
      <c r="FL23" s="39"/>
      <c r="FM23" s="115"/>
      <c r="FN23" s="114"/>
      <c r="FO23" s="114"/>
      <c r="FP23" s="115"/>
      <c r="FQ23" s="39"/>
      <c r="FR23" s="39"/>
      <c r="FS23" s="115"/>
      <c r="FT23" s="114"/>
      <c r="FU23" s="114"/>
      <c r="FV23" s="115"/>
      <c r="FW23" s="39"/>
      <c r="FX23" s="39"/>
      <c r="FY23" s="115"/>
      <c r="FZ23" s="114"/>
      <c r="GA23" s="114"/>
      <c r="GB23" s="115"/>
      <c r="GC23" s="39"/>
      <c r="GD23" s="39"/>
      <c r="GE23" s="115"/>
      <c r="GF23" s="114"/>
      <c r="GG23" s="114"/>
      <c r="GH23" s="115"/>
      <c r="GI23" s="39"/>
      <c r="GJ23" s="39"/>
      <c r="GK23" s="115"/>
      <c r="GL23" s="114"/>
      <c r="GM23" s="114"/>
      <c r="GN23" s="115"/>
      <c r="GO23" s="39"/>
      <c r="GP23" s="48"/>
    </row>
    <row r="24" spans="1:198" ht="50.1" customHeight="1">
      <c r="A24" s="45"/>
      <c r="B24" s="108"/>
      <c r="C24" s="89" t="str">
        <f>IFERROR(INDEX(Schedule!$A$3:$C$258,MATCH('BASIC DATA'!B24,Schedule!$A$3:$A$258,0),2),"")</f>
        <v/>
      </c>
      <c r="D24" s="40"/>
      <c r="E24" s="89" t="str">
        <f>IFERROR(INDEX(Schedule!$A$3:$C$258,MATCH('BASIC DATA'!B24,Schedule!$A$3:$A$258,0),3),"")</f>
        <v/>
      </c>
      <c r="F24" s="39"/>
      <c r="G24" s="115"/>
      <c r="H24" s="114"/>
      <c r="I24" s="114"/>
      <c r="J24" s="115"/>
      <c r="K24" s="39"/>
      <c r="L24" s="39"/>
      <c r="M24" s="115"/>
      <c r="N24" s="114"/>
      <c r="O24" s="114"/>
      <c r="P24" s="115"/>
      <c r="Q24" s="39"/>
      <c r="R24" s="39"/>
      <c r="S24" s="115"/>
      <c r="T24" s="114"/>
      <c r="U24" s="114"/>
      <c r="V24" s="115"/>
      <c r="W24" s="39"/>
      <c r="X24" s="39"/>
      <c r="Y24" s="115"/>
      <c r="Z24" s="114"/>
      <c r="AA24" s="114"/>
      <c r="AB24" s="115"/>
      <c r="AC24" s="39"/>
      <c r="AD24" s="39"/>
      <c r="AE24" s="115"/>
      <c r="AF24" s="114"/>
      <c r="AG24" s="114"/>
      <c r="AH24" s="115"/>
      <c r="AI24" s="39"/>
      <c r="AJ24" s="39"/>
      <c r="AK24" s="115"/>
      <c r="AL24" s="114"/>
      <c r="AM24" s="114"/>
      <c r="AN24" s="115"/>
      <c r="AO24" s="39"/>
      <c r="AP24" s="39"/>
      <c r="AQ24" s="115"/>
      <c r="AR24" s="114"/>
      <c r="AS24" s="114"/>
      <c r="AT24" s="115"/>
      <c r="AU24" s="39"/>
      <c r="AV24" s="39"/>
      <c r="AW24" s="115"/>
      <c r="AX24" s="114"/>
      <c r="AY24" s="114"/>
      <c r="AZ24" s="115"/>
      <c r="BA24" s="39"/>
      <c r="BB24" s="39"/>
      <c r="BC24" s="115"/>
      <c r="BD24" s="114"/>
      <c r="BE24" s="114"/>
      <c r="BF24" s="115"/>
      <c r="BG24" s="39"/>
      <c r="BH24" s="39"/>
      <c r="BI24" s="115"/>
      <c r="BJ24" s="114"/>
      <c r="BK24" s="114"/>
      <c r="BL24" s="115"/>
      <c r="BM24" s="39"/>
      <c r="BN24" s="39"/>
      <c r="BO24" s="115"/>
      <c r="BP24" s="114"/>
      <c r="BQ24" s="114"/>
      <c r="BR24" s="115"/>
      <c r="BS24" s="39"/>
      <c r="BT24" s="39"/>
      <c r="BU24" s="115"/>
      <c r="BV24" s="114"/>
      <c r="BW24" s="114"/>
      <c r="BX24" s="115"/>
      <c r="BY24" s="39"/>
      <c r="BZ24" s="39"/>
      <c r="CA24" s="115"/>
      <c r="CB24" s="114"/>
      <c r="CC24" s="114"/>
      <c r="CD24" s="115"/>
      <c r="CE24" s="39"/>
      <c r="CF24" s="39"/>
      <c r="CG24" s="115"/>
      <c r="CH24" s="114"/>
      <c r="CI24" s="114"/>
      <c r="CJ24" s="115"/>
      <c r="CK24" s="39"/>
      <c r="CL24" s="39"/>
      <c r="CM24" s="115"/>
      <c r="CN24" s="114"/>
      <c r="CO24" s="114"/>
      <c r="CP24" s="115"/>
      <c r="CQ24" s="39"/>
      <c r="CR24" s="39"/>
      <c r="CS24" s="115"/>
      <c r="CT24" s="114"/>
      <c r="CU24" s="114"/>
      <c r="CV24" s="115"/>
      <c r="CW24" s="39"/>
      <c r="CX24" s="39"/>
      <c r="CY24" s="115"/>
      <c r="CZ24" s="114"/>
      <c r="DA24" s="114"/>
      <c r="DB24" s="115"/>
      <c r="DC24" s="39"/>
      <c r="DD24" s="39"/>
      <c r="DE24" s="115"/>
      <c r="DF24" s="114"/>
      <c r="DG24" s="114"/>
      <c r="DH24" s="115"/>
      <c r="DI24" s="39"/>
      <c r="DJ24" s="39"/>
      <c r="DK24" s="115"/>
      <c r="DL24" s="114"/>
      <c r="DM24" s="114"/>
      <c r="DN24" s="115"/>
      <c r="DO24" s="39"/>
      <c r="DP24" s="39"/>
      <c r="DQ24" s="115"/>
      <c r="DR24" s="114"/>
      <c r="DS24" s="114"/>
      <c r="DT24" s="115"/>
      <c r="DU24" s="39"/>
      <c r="DV24" s="39"/>
      <c r="DW24" s="115"/>
      <c r="DX24" s="114"/>
      <c r="DY24" s="114"/>
      <c r="DZ24" s="115"/>
      <c r="EA24" s="39"/>
      <c r="EB24" s="39"/>
      <c r="EC24" s="115"/>
      <c r="ED24" s="114"/>
      <c r="EE24" s="114"/>
      <c r="EF24" s="115"/>
      <c r="EG24" s="39"/>
      <c r="EH24" s="39"/>
      <c r="EI24" s="115"/>
      <c r="EJ24" s="114"/>
      <c r="EK24" s="114"/>
      <c r="EL24" s="115"/>
      <c r="EM24" s="39"/>
      <c r="EN24" s="39"/>
      <c r="EO24" s="115"/>
      <c r="EP24" s="114"/>
      <c r="EQ24" s="114"/>
      <c r="ER24" s="115"/>
      <c r="ES24" s="39"/>
      <c r="ET24" s="39"/>
      <c r="EU24" s="115"/>
      <c r="EV24" s="114"/>
      <c r="EW24" s="114"/>
      <c r="EX24" s="115"/>
      <c r="EY24" s="39"/>
      <c r="EZ24" s="39"/>
      <c r="FA24" s="115"/>
      <c r="FB24" s="114"/>
      <c r="FC24" s="114"/>
      <c r="FD24" s="115"/>
      <c r="FE24" s="39"/>
      <c r="FF24" s="39"/>
      <c r="FG24" s="115"/>
      <c r="FH24" s="114"/>
      <c r="FI24" s="114"/>
      <c r="FJ24" s="115"/>
      <c r="FK24" s="39"/>
      <c r="FL24" s="39"/>
      <c r="FM24" s="115"/>
      <c r="FN24" s="114"/>
      <c r="FO24" s="114"/>
      <c r="FP24" s="115"/>
      <c r="FQ24" s="39"/>
      <c r="FR24" s="39"/>
      <c r="FS24" s="115"/>
      <c r="FT24" s="114"/>
      <c r="FU24" s="114"/>
      <c r="FV24" s="115"/>
      <c r="FW24" s="39"/>
      <c r="FX24" s="39"/>
      <c r="FY24" s="115"/>
      <c r="FZ24" s="114"/>
      <c r="GA24" s="114"/>
      <c r="GB24" s="115"/>
      <c r="GC24" s="39"/>
      <c r="GD24" s="39"/>
      <c r="GE24" s="115"/>
      <c r="GF24" s="114"/>
      <c r="GG24" s="114"/>
      <c r="GH24" s="115"/>
      <c r="GI24" s="39"/>
      <c r="GJ24" s="39"/>
      <c r="GK24" s="115"/>
      <c r="GL24" s="114"/>
      <c r="GM24" s="114"/>
      <c r="GN24" s="115"/>
      <c r="GO24" s="39"/>
      <c r="GP24" s="48"/>
    </row>
    <row r="25" spans="1:198" ht="50.1" customHeight="1">
      <c r="A25" s="45"/>
      <c r="B25" s="108"/>
      <c r="C25" s="89" t="str">
        <f>IFERROR(INDEX(Schedule!$A$3:$C$258,MATCH('BASIC DATA'!B25,Schedule!$A$3:$A$258,0),2),"")</f>
        <v/>
      </c>
      <c r="D25" s="40"/>
      <c r="E25" s="89" t="str">
        <f>IFERROR(INDEX(Schedule!$A$3:$C$258,MATCH('BASIC DATA'!B25,Schedule!$A$3:$A$258,0),3),"")</f>
        <v/>
      </c>
      <c r="F25" s="39"/>
      <c r="G25" s="115"/>
      <c r="H25" s="114"/>
      <c r="I25" s="114"/>
      <c r="J25" s="115"/>
      <c r="K25" s="39"/>
      <c r="L25" s="39"/>
      <c r="M25" s="115"/>
      <c r="N25" s="114"/>
      <c r="O25" s="114"/>
      <c r="P25" s="115"/>
      <c r="Q25" s="39"/>
      <c r="R25" s="39"/>
      <c r="S25" s="115"/>
      <c r="T25" s="114"/>
      <c r="U25" s="114"/>
      <c r="V25" s="115"/>
      <c r="W25" s="39"/>
      <c r="X25" s="39"/>
      <c r="Y25" s="115"/>
      <c r="Z25" s="114"/>
      <c r="AA25" s="114"/>
      <c r="AB25" s="115"/>
      <c r="AC25" s="39"/>
      <c r="AD25" s="39"/>
      <c r="AE25" s="115"/>
      <c r="AF25" s="114"/>
      <c r="AG25" s="114"/>
      <c r="AH25" s="115"/>
      <c r="AI25" s="39"/>
      <c r="AJ25" s="39"/>
      <c r="AK25" s="115"/>
      <c r="AL25" s="114"/>
      <c r="AM25" s="114"/>
      <c r="AN25" s="115"/>
      <c r="AO25" s="39"/>
      <c r="AP25" s="39"/>
      <c r="AQ25" s="115"/>
      <c r="AR25" s="114"/>
      <c r="AS25" s="114"/>
      <c r="AT25" s="115"/>
      <c r="AU25" s="39"/>
      <c r="AV25" s="39"/>
      <c r="AW25" s="115"/>
      <c r="AX25" s="114"/>
      <c r="AY25" s="114"/>
      <c r="AZ25" s="115"/>
      <c r="BA25" s="39"/>
      <c r="BB25" s="39"/>
      <c r="BC25" s="115"/>
      <c r="BD25" s="114"/>
      <c r="BE25" s="114"/>
      <c r="BF25" s="115"/>
      <c r="BG25" s="39"/>
      <c r="BH25" s="39"/>
      <c r="BI25" s="115"/>
      <c r="BJ25" s="114"/>
      <c r="BK25" s="114"/>
      <c r="BL25" s="115"/>
      <c r="BM25" s="39"/>
      <c r="BN25" s="39"/>
      <c r="BO25" s="115"/>
      <c r="BP25" s="114"/>
      <c r="BQ25" s="114"/>
      <c r="BR25" s="115"/>
      <c r="BS25" s="39"/>
      <c r="BT25" s="39"/>
      <c r="BU25" s="115"/>
      <c r="BV25" s="114"/>
      <c r="BW25" s="114"/>
      <c r="BX25" s="115"/>
      <c r="BY25" s="39"/>
      <c r="BZ25" s="39"/>
      <c r="CA25" s="115"/>
      <c r="CB25" s="114"/>
      <c r="CC25" s="114"/>
      <c r="CD25" s="115"/>
      <c r="CE25" s="39"/>
      <c r="CF25" s="39"/>
      <c r="CG25" s="115"/>
      <c r="CH25" s="114"/>
      <c r="CI25" s="114"/>
      <c r="CJ25" s="115"/>
      <c r="CK25" s="39"/>
      <c r="CL25" s="39"/>
      <c r="CM25" s="115"/>
      <c r="CN25" s="114"/>
      <c r="CO25" s="114"/>
      <c r="CP25" s="115"/>
      <c r="CQ25" s="39"/>
      <c r="CR25" s="39"/>
      <c r="CS25" s="115"/>
      <c r="CT25" s="114"/>
      <c r="CU25" s="114"/>
      <c r="CV25" s="115"/>
      <c r="CW25" s="39"/>
      <c r="CX25" s="39"/>
      <c r="CY25" s="115"/>
      <c r="CZ25" s="114"/>
      <c r="DA25" s="114"/>
      <c r="DB25" s="115"/>
      <c r="DC25" s="39"/>
      <c r="DD25" s="39"/>
      <c r="DE25" s="115"/>
      <c r="DF25" s="114"/>
      <c r="DG25" s="114"/>
      <c r="DH25" s="115"/>
      <c r="DI25" s="39"/>
      <c r="DJ25" s="39"/>
      <c r="DK25" s="115"/>
      <c r="DL25" s="114"/>
      <c r="DM25" s="114"/>
      <c r="DN25" s="115"/>
      <c r="DO25" s="39"/>
      <c r="DP25" s="39"/>
      <c r="DQ25" s="115"/>
      <c r="DR25" s="114"/>
      <c r="DS25" s="114"/>
      <c r="DT25" s="115"/>
      <c r="DU25" s="39"/>
      <c r="DV25" s="39"/>
      <c r="DW25" s="115"/>
      <c r="DX25" s="114"/>
      <c r="DY25" s="114"/>
      <c r="DZ25" s="115"/>
      <c r="EA25" s="39"/>
      <c r="EB25" s="39"/>
      <c r="EC25" s="115"/>
      <c r="ED25" s="114"/>
      <c r="EE25" s="114"/>
      <c r="EF25" s="115"/>
      <c r="EG25" s="39"/>
      <c r="EH25" s="39"/>
      <c r="EI25" s="115"/>
      <c r="EJ25" s="114"/>
      <c r="EK25" s="114"/>
      <c r="EL25" s="115"/>
      <c r="EM25" s="39"/>
      <c r="EN25" s="39"/>
      <c r="EO25" s="115"/>
      <c r="EP25" s="114"/>
      <c r="EQ25" s="114"/>
      <c r="ER25" s="115"/>
      <c r="ES25" s="39"/>
      <c r="ET25" s="39"/>
      <c r="EU25" s="115"/>
      <c r="EV25" s="114"/>
      <c r="EW25" s="114"/>
      <c r="EX25" s="115"/>
      <c r="EY25" s="39"/>
      <c r="EZ25" s="39"/>
      <c r="FA25" s="115"/>
      <c r="FB25" s="114"/>
      <c r="FC25" s="114"/>
      <c r="FD25" s="115"/>
      <c r="FE25" s="39"/>
      <c r="FF25" s="39"/>
      <c r="FG25" s="115"/>
      <c r="FH25" s="114"/>
      <c r="FI25" s="114"/>
      <c r="FJ25" s="115"/>
      <c r="FK25" s="39"/>
      <c r="FL25" s="39"/>
      <c r="FM25" s="115"/>
      <c r="FN25" s="114"/>
      <c r="FO25" s="114"/>
      <c r="FP25" s="115"/>
      <c r="FQ25" s="39"/>
      <c r="FR25" s="39"/>
      <c r="FS25" s="115"/>
      <c r="FT25" s="114"/>
      <c r="FU25" s="114"/>
      <c r="FV25" s="115"/>
      <c r="FW25" s="39"/>
      <c r="FX25" s="39"/>
      <c r="FY25" s="115"/>
      <c r="FZ25" s="114"/>
      <c r="GA25" s="114"/>
      <c r="GB25" s="115"/>
      <c r="GC25" s="39"/>
      <c r="GD25" s="39"/>
      <c r="GE25" s="115"/>
      <c r="GF25" s="114"/>
      <c r="GG25" s="114"/>
      <c r="GH25" s="115"/>
      <c r="GI25" s="39"/>
      <c r="GJ25" s="39"/>
      <c r="GK25" s="115"/>
      <c r="GL25" s="114"/>
      <c r="GM25" s="114"/>
      <c r="GN25" s="115"/>
      <c r="GO25" s="39"/>
      <c r="GP25" s="48"/>
    </row>
    <row r="26" spans="1:198" ht="50.1" customHeight="1">
      <c r="A26" s="45"/>
      <c r="B26" s="108"/>
      <c r="C26" s="89" t="str">
        <f>IFERROR(INDEX(Schedule!$A$3:$C$258,MATCH('BASIC DATA'!B26,Schedule!$A$3:$A$258,0),2),"")</f>
        <v/>
      </c>
      <c r="D26" s="40"/>
      <c r="E26" s="89" t="str">
        <f>IFERROR(INDEX(Schedule!$A$3:$C$258,MATCH('BASIC DATA'!B26,Schedule!$A$3:$A$258,0),3),"")</f>
        <v/>
      </c>
      <c r="F26" s="39"/>
      <c r="G26" s="115"/>
      <c r="H26" s="114"/>
      <c r="I26" s="114"/>
      <c r="J26" s="115"/>
      <c r="K26" s="39"/>
      <c r="L26" s="39"/>
      <c r="M26" s="115"/>
      <c r="N26" s="114"/>
      <c r="O26" s="114"/>
      <c r="P26" s="115"/>
      <c r="Q26" s="39"/>
      <c r="R26" s="39"/>
      <c r="S26" s="115"/>
      <c r="T26" s="114"/>
      <c r="U26" s="114"/>
      <c r="V26" s="115"/>
      <c r="W26" s="39"/>
      <c r="X26" s="39"/>
      <c r="Y26" s="115"/>
      <c r="Z26" s="114"/>
      <c r="AA26" s="114"/>
      <c r="AB26" s="115"/>
      <c r="AC26" s="39"/>
      <c r="AD26" s="39"/>
      <c r="AE26" s="115"/>
      <c r="AF26" s="114"/>
      <c r="AG26" s="114"/>
      <c r="AH26" s="115"/>
      <c r="AI26" s="39"/>
      <c r="AJ26" s="39"/>
      <c r="AK26" s="115"/>
      <c r="AL26" s="114"/>
      <c r="AM26" s="114"/>
      <c r="AN26" s="115"/>
      <c r="AO26" s="39"/>
      <c r="AP26" s="39"/>
      <c r="AQ26" s="115"/>
      <c r="AR26" s="114"/>
      <c r="AS26" s="114"/>
      <c r="AT26" s="115"/>
      <c r="AU26" s="39"/>
      <c r="AV26" s="39"/>
      <c r="AW26" s="115"/>
      <c r="AX26" s="114"/>
      <c r="AY26" s="114"/>
      <c r="AZ26" s="115"/>
      <c r="BA26" s="39"/>
      <c r="BB26" s="39"/>
      <c r="BC26" s="115"/>
      <c r="BD26" s="114"/>
      <c r="BE26" s="114"/>
      <c r="BF26" s="115"/>
      <c r="BG26" s="39"/>
      <c r="BH26" s="39"/>
      <c r="BI26" s="115"/>
      <c r="BJ26" s="114"/>
      <c r="BK26" s="114"/>
      <c r="BL26" s="115"/>
      <c r="BM26" s="39"/>
      <c r="BN26" s="39"/>
      <c r="BO26" s="115"/>
      <c r="BP26" s="114"/>
      <c r="BQ26" s="114"/>
      <c r="BR26" s="115"/>
      <c r="BS26" s="39"/>
      <c r="BT26" s="39"/>
      <c r="BU26" s="115"/>
      <c r="BV26" s="114"/>
      <c r="BW26" s="114"/>
      <c r="BX26" s="115"/>
      <c r="BY26" s="39"/>
      <c r="BZ26" s="39"/>
      <c r="CA26" s="115"/>
      <c r="CB26" s="114"/>
      <c r="CC26" s="114"/>
      <c r="CD26" s="115"/>
      <c r="CE26" s="39"/>
      <c r="CF26" s="39"/>
      <c r="CG26" s="115"/>
      <c r="CH26" s="114"/>
      <c r="CI26" s="114"/>
      <c r="CJ26" s="115"/>
      <c r="CK26" s="39"/>
      <c r="CL26" s="39"/>
      <c r="CM26" s="115"/>
      <c r="CN26" s="114"/>
      <c r="CO26" s="114"/>
      <c r="CP26" s="115"/>
      <c r="CQ26" s="39"/>
      <c r="CR26" s="39"/>
      <c r="CS26" s="115"/>
      <c r="CT26" s="114"/>
      <c r="CU26" s="114"/>
      <c r="CV26" s="115"/>
      <c r="CW26" s="39"/>
      <c r="CX26" s="39"/>
      <c r="CY26" s="115"/>
      <c r="CZ26" s="114"/>
      <c r="DA26" s="114"/>
      <c r="DB26" s="115"/>
      <c r="DC26" s="39"/>
      <c r="DD26" s="39"/>
      <c r="DE26" s="115"/>
      <c r="DF26" s="114"/>
      <c r="DG26" s="114"/>
      <c r="DH26" s="115"/>
      <c r="DI26" s="39"/>
      <c r="DJ26" s="39"/>
      <c r="DK26" s="115"/>
      <c r="DL26" s="114"/>
      <c r="DM26" s="114"/>
      <c r="DN26" s="115"/>
      <c r="DO26" s="39"/>
      <c r="DP26" s="39"/>
      <c r="DQ26" s="115"/>
      <c r="DR26" s="114"/>
      <c r="DS26" s="114"/>
      <c r="DT26" s="115"/>
      <c r="DU26" s="39"/>
      <c r="DV26" s="39"/>
      <c r="DW26" s="115"/>
      <c r="DX26" s="114"/>
      <c r="DY26" s="114"/>
      <c r="DZ26" s="115"/>
      <c r="EA26" s="39"/>
      <c r="EB26" s="39"/>
      <c r="EC26" s="115"/>
      <c r="ED26" s="114"/>
      <c r="EE26" s="114"/>
      <c r="EF26" s="115"/>
      <c r="EG26" s="39"/>
      <c r="EH26" s="39"/>
      <c r="EI26" s="115"/>
      <c r="EJ26" s="114"/>
      <c r="EK26" s="114"/>
      <c r="EL26" s="115"/>
      <c r="EM26" s="39"/>
      <c r="EN26" s="39"/>
      <c r="EO26" s="115"/>
      <c r="EP26" s="114"/>
      <c r="EQ26" s="114"/>
      <c r="ER26" s="115"/>
      <c r="ES26" s="39"/>
      <c r="ET26" s="39"/>
      <c r="EU26" s="115"/>
      <c r="EV26" s="114"/>
      <c r="EW26" s="114"/>
      <c r="EX26" s="115"/>
      <c r="EY26" s="39"/>
      <c r="EZ26" s="39"/>
      <c r="FA26" s="115"/>
      <c r="FB26" s="114"/>
      <c r="FC26" s="114"/>
      <c r="FD26" s="115"/>
      <c r="FE26" s="39"/>
      <c r="FF26" s="39"/>
      <c r="FG26" s="115"/>
      <c r="FH26" s="114"/>
      <c r="FI26" s="114"/>
      <c r="FJ26" s="115"/>
      <c r="FK26" s="39"/>
      <c r="FL26" s="39"/>
      <c r="FM26" s="115"/>
      <c r="FN26" s="114"/>
      <c r="FO26" s="114"/>
      <c r="FP26" s="115"/>
      <c r="FQ26" s="39"/>
      <c r="FR26" s="39"/>
      <c r="FS26" s="115"/>
      <c r="FT26" s="114"/>
      <c r="FU26" s="114"/>
      <c r="FV26" s="115"/>
      <c r="FW26" s="39"/>
      <c r="FX26" s="39"/>
      <c r="FY26" s="115"/>
      <c r="FZ26" s="114"/>
      <c r="GA26" s="114"/>
      <c r="GB26" s="115"/>
      <c r="GC26" s="39"/>
      <c r="GD26" s="39"/>
      <c r="GE26" s="115"/>
      <c r="GF26" s="114"/>
      <c r="GG26" s="114"/>
      <c r="GH26" s="115"/>
      <c r="GI26" s="39"/>
      <c r="GJ26" s="39"/>
      <c r="GK26" s="115"/>
      <c r="GL26" s="114"/>
      <c r="GM26" s="114"/>
      <c r="GN26" s="115"/>
      <c r="GO26" s="39"/>
      <c r="GP26" s="48"/>
    </row>
    <row r="27" spans="1:198" ht="50.1" customHeight="1">
      <c r="A27" s="45"/>
      <c r="B27" s="108"/>
      <c r="C27" s="89" t="str">
        <f>IFERROR(INDEX(Schedule!$A$3:$C$258,MATCH('BASIC DATA'!B27,Schedule!$A$3:$A$258,0),2),"")</f>
        <v/>
      </c>
      <c r="D27" s="40"/>
      <c r="E27" s="89" t="str">
        <f>IFERROR(INDEX(Schedule!$A$3:$C$258,MATCH('BASIC DATA'!B27,Schedule!$A$3:$A$258,0),3),"")</f>
        <v/>
      </c>
      <c r="F27" s="39"/>
      <c r="G27" s="115"/>
      <c r="H27" s="114"/>
      <c r="I27" s="114"/>
      <c r="J27" s="115"/>
      <c r="K27" s="39"/>
      <c r="L27" s="39"/>
      <c r="M27" s="115"/>
      <c r="N27" s="114"/>
      <c r="O27" s="114"/>
      <c r="P27" s="115"/>
      <c r="Q27" s="39"/>
      <c r="R27" s="39"/>
      <c r="S27" s="115"/>
      <c r="T27" s="114"/>
      <c r="U27" s="114"/>
      <c r="V27" s="115"/>
      <c r="W27" s="39"/>
      <c r="X27" s="39"/>
      <c r="Y27" s="115"/>
      <c r="Z27" s="114"/>
      <c r="AA27" s="114"/>
      <c r="AB27" s="115"/>
      <c r="AC27" s="39"/>
      <c r="AD27" s="39"/>
      <c r="AE27" s="115"/>
      <c r="AF27" s="114"/>
      <c r="AG27" s="114"/>
      <c r="AH27" s="115"/>
      <c r="AI27" s="39"/>
      <c r="AJ27" s="39"/>
      <c r="AK27" s="115"/>
      <c r="AL27" s="114"/>
      <c r="AM27" s="114"/>
      <c r="AN27" s="115"/>
      <c r="AO27" s="39"/>
      <c r="AP27" s="39"/>
      <c r="AQ27" s="115"/>
      <c r="AR27" s="114"/>
      <c r="AS27" s="114"/>
      <c r="AT27" s="115"/>
      <c r="AU27" s="39"/>
      <c r="AV27" s="39"/>
      <c r="AW27" s="115"/>
      <c r="AX27" s="114"/>
      <c r="AY27" s="114"/>
      <c r="AZ27" s="115"/>
      <c r="BA27" s="39"/>
      <c r="BB27" s="39"/>
      <c r="BC27" s="115"/>
      <c r="BD27" s="114"/>
      <c r="BE27" s="114"/>
      <c r="BF27" s="115"/>
      <c r="BG27" s="39"/>
      <c r="BH27" s="39"/>
      <c r="BI27" s="115"/>
      <c r="BJ27" s="114"/>
      <c r="BK27" s="114"/>
      <c r="BL27" s="115"/>
      <c r="BM27" s="39"/>
      <c r="BN27" s="39"/>
      <c r="BO27" s="115"/>
      <c r="BP27" s="114"/>
      <c r="BQ27" s="114"/>
      <c r="BR27" s="115"/>
      <c r="BS27" s="39"/>
      <c r="BT27" s="39"/>
      <c r="BU27" s="115"/>
      <c r="BV27" s="114"/>
      <c r="BW27" s="114"/>
      <c r="BX27" s="115"/>
      <c r="BY27" s="39"/>
      <c r="BZ27" s="39"/>
      <c r="CA27" s="115"/>
      <c r="CB27" s="114"/>
      <c r="CC27" s="114"/>
      <c r="CD27" s="115"/>
      <c r="CE27" s="39"/>
      <c r="CF27" s="39"/>
      <c r="CG27" s="115"/>
      <c r="CH27" s="114"/>
      <c r="CI27" s="114"/>
      <c r="CJ27" s="115"/>
      <c r="CK27" s="39"/>
      <c r="CL27" s="39"/>
      <c r="CM27" s="115"/>
      <c r="CN27" s="114"/>
      <c r="CO27" s="114"/>
      <c r="CP27" s="115"/>
      <c r="CQ27" s="39"/>
      <c r="CR27" s="39"/>
      <c r="CS27" s="115"/>
      <c r="CT27" s="114"/>
      <c r="CU27" s="114"/>
      <c r="CV27" s="115"/>
      <c r="CW27" s="39"/>
      <c r="CX27" s="39"/>
      <c r="CY27" s="115"/>
      <c r="CZ27" s="114"/>
      <c r="DA27" s="114"/>
      <c r="DB27" s="115"/>
      <c r="DC27" s="39"/>
      <c r="DD27" s="39"/>
      <c r="DE27" s="115"/>
      <c r="DF27" s="114"/>
      <c r="DG27" s="114"/>
      <c r="DH27" s="115"/>
      <c r="DI27" s="39"/>
      <c r="DJ27" s="39"/>
      <c r="DK27" s="115"/>
      <c r="DL27" s="114"/>
      <c r="DM27" s="114"/>
      <c r="DN27" s="115"/>
      <c r="DO27" s="39"/>
      <c r="DP27" s="39"/>
      <c r="DQ27" s="115"/>
      <c r="DR27" s="114"/>
      <c r="DS27" s="114"/>
      <c r="DT27" s="115"/>
      <c r="DU27" s="39"/>
      <c r="DV27" s="39"/>
      <c r="DW27" s="115"/>
      <c r="DX27" s="114"/>
      <c r="DY27" s="114"/>
      <c r="DZ27" s="115"/>
      <c r="EA27" s="39"/>
      <c r="EB27" s="39"/>
      <c r="EC27" s="115"/>
      <c r="ED27" s="114"/>
      <c r="EE27" s="114"/>
      <c r="EF27" s="115"/>
      <c r="EG27" s="39"/>
      <c r="EH27" s="39"/>
      <c r="EI27" s="115"/>
      <c r="EJ27" s="114"/>
      <c r="EK27" s="114"/>
      <c r="EL27" s="115"/>
      <c r="EM27" s="39"/>
      <c r="EN27" s="39"/>
      <c r="EO27" s="115"/>
      <c r="EP27" s="114"/>
      <c r="EQ27" s="114"/>
      <c r="ER27" s="115"/>
      <c r="ES27" s="39"/>
      <c r="ET27" s="39"/>
      <c r="EU27" s="115"/>
      <c r="EV27" s="114"/>
      <c r="EW27" s="114"/>
      <c r="EX27" s="115"/>
      <c r="EY27" s="39"/>
      <c r="EZ27" s="39"/>
      <c r="FA27" s="115"/>
      <c r="FB27" s="114"/>
      <c r="FC27" s="114"/>
      <c r="FD27" s="115"/>
      <c r="FE27" s="39"/>
      <c r="FF27" s="39"/>
      <c r="FG27" s="115"/>
      <c r="FH27" s="114"/>
      <c r="FI27" s="114"/>
      <c r="FJ27" s="115"/>
      <c r="FK27" s="39"/>
      <c r="FL27" s="39"/>
      <c r="FM27" s="115"/>
      <c r="FN27" s="114"/>
      <c r="FO27" s="114"/>
      <c r="FP27" s="115"/>
      <c r="FQ27" s="39"/>
      <c r="FR27" s="39"/>
      <c r="FS27" s="115"/>
      <c r="FT27" s="114"/>
      <c r="FU27" s="114"/>
      <c r="FV27" s="115"/>
      <c r="FW27" s="39"/>
      <c r="FX27" s="39"/>
      <c r="FY27" s="115"/>
      <c r="FZ27" s="114"/>
      <c r="GA27" s="114"/>
      <c r="GB27" s="115"/>
      <c r="GC27" s="39"/>
      <c r="GD27" s="39"/>
      <c r="GE27" s="115"/>
      <c r="GF27" s="114"/>
      <c r="GG27" s="114"/>
      <c r="GH27" s="115"/>
      <c r="GI27" s="39"/>
      <c r="GJ27" s="39"/>
      <c r="GK27" s="115"/>
      <c r="GL27" s="114"/>
      <c r="GM27" s="114"/>
      <c r="GN27" s="115"/>
      <c r="GO27" s="39"/>
      <c r="GP27" s="48"/>
    </row>
    <row r="28" spans="1:198" ht="50.1" customHeight="1">
      <c r="A28" s="45"/>
      <c r="B28" s="108"/>
      <c r="C28" s="89" t="str">
        <f>IFERROR(INDEX(Schedule!$A$3:$C$258,MATCH('BASIC DATA'!B28,Schedule!$A$3:$A$258,0),2),"")</f>
        <v/>
      </c>
      <c r="D28" s="40"/>
      <c r="E28" s="89" t="str">
        <f>IFERROR(INDEX(Schedule!$A$3:$C$258,MATCH('BASIC DATA'!B28,Schedule!$A$3:$A$258,0),3),"")</f>
        <v/>
      </c>
      <c r="F28" s="39"/>
      <c r="G28" s="115"/>
      <c r="H28" s="114"/>
      <c r="I28" s="114"/>
      <c r="J28" s="115"/>
      <c r="K28" s="39"/>
      <c r="L28" s="39"/>
      <c r="M28" s="115"/>
      <c r="N28" s="114"/>
      <c r="O28" s="114"/>
      <c r="P28" s="115"/>
      <c r="Q28" s="39"/>
      <c r="R28" s="39"/>
      <c r="S28" s="115"/>
      <c r="T28" s="114"/>
      <c r="U28" s="114"/>
      <c r="V28" s="115"/>
      <c r="W28" s="39"/>
      <c r="X28" s="39"/>
      <c r="Y28" s="115"/>
      <c r="Z28" s="114"/>
      <c r="AA28" s="114"/>
      <c r="AB28" s="115"/>
      <c r="AC28" s="39"/>
      <c r="AD28" s="39"/>
      <c r="AE28" s="115"/>
      <c r="AF28" s="114"/>
      <c r="AG28" s="114"/>
      <c r="AH28" s="115"/>
      <c r="AI28" s="39"/>
      <c r="AJ28" s="39"/>
      <c r="AK28" s="115"/>
      <c r="AL28" s="114"/>
      <c r="AM28" s="114"/>
      <c r="AN28" s="115"/>
      <c r="AO28" s="39"/>
      <c r="AP28" s="39"/>
      <c r="AQ28" s="115"/>
      <c r="AR28" s="114"/>
      <c r="AS28" s="114"/>
      <c r="AT28" s="115"/>
      <c r="AU28" s="39"/>
      <c r="AV28" s="39"/>
      <c r="AW28" s="115"/>
      <c r="AX28" s="114"/>
      <c r="AY28" s="114"/>
      <c r="AZ28" s="115"/>
      <c r="BA28" s="39"/>
      <c r="BB28" s="39"/>
      <c r="BC28" s="115"/>
      <c r="BD28" s="114"/>
      <c r="BE28" s="114"/>
      <c r="BF28" s="115"/>
      <c r="BG28" s="39"/>
      <c r="BH28" s="39"/>
      <c r="BI28" s="115"/>
      <c r="BJ28" s="114"/>
      <c r="BK28" s="114"/>
      <c r="BL28" s="115"/>
      <c r="BM28" s="39"/>
      <c r="BN28" s="39"/>
      <c r="BO28" s="115"/>
      <c r="BP28" s="114"/>
      <c r="BQ28" s="114"/>
      <c r="BR28" s="115"/>
      <c r="BS28" s="39"/>
      <c r="BT28" s="39"/>
      <c r="BU28" s="115"/>
      <c r="BV28" s="114"/>
      <c r="BW28" s="114"/>
      <c r="BX28" s="115"/>
      <c r="BY28" s="39"/>
      <c r="BZ28" s="39"/>
      <c r="CA28" s="115"/>
      <c r="CB28" s="114"/>
      <c r="CC28" s="114"/>
      <c r="CD28" s="115"/>
      <c r="CE28" s="39"/>
      <c r="CF28" s="39"/>
      <c r="CG28" s="115"/>
      <c r="CH28" s="114"/>
      <c r="CI28" s="114"/>
      <c r="CJ28" s="115"/>
      <c r="CK28" s="39"/>
      <c r="CL28" s="39"/>
      <c r="CM28" s="115"/>
      <c r="CN28" s="114"/>
      <c r="CO28" s="114"/>
      <c r="CP28" s="115"/>
      <c r="CQ28" s="39"/>
      <c r="CR28" s="39"/>
      <c r="CS28" s="115"/>
      <c r="CT28" s="114"/>
      <c r="CU28" s="114"/>
      <c r="CV28" s="115"/>
      <c r="CW28" s="39"/>
      <c r="CX28" s="39"/>
      <c r="CY28" s="115"/>
      <c r="CZ28" s="114"/>
      <c r="DA28" s="114"/>
      <c r="DB28" s="115"/>
      <c r="DC28" s="39"/>
      <c r="DD28" s="39"/>
      <c r="DE28" s="115"/>
      <c r="DF28" s="114"/>
      <c r="DG28" s="114"/>
      <c r="DH28" s="115"/>
      <c r="DI28" s="39"/>
      <c r="DJ28" s="39"/>
      <c r="DK28" s="115"/>
      <c r="DL28" s="114"/>
      <c r="DM28" s="114"/>
      <c r="DN28" s="115"/>
      <c r="DO28" s="39"/>
      <c r="DP28" s="39"/>
      <c r="DQ28" s="115"/>
      <c r="DR28" s="114"/>
      <c r="DS28" s="114"/>
      <c r="DT28" s="115"/>
      <c r="DU28" s="39"/>
      <c r="DV28" s="39"/>
      <c r="DW28" s="115"/>
      <c r="DX28" s="114"/>
      <c r="DY28" s="114"/>
      <c r="DZ28" s="115"/>
      <c r="EA28" s="39"/>
      <c r="EB28" s="39"/>
      <c r="EC28" s="115"/>
      <c r="ED28" s="114"/>
      <c r="EE28" s="114"/>
      <c r="EF28" s="115"/>
      <c r="EG28" s="39"/>
      <c r="EH28" s="39"/>
      <c r="EI28" s="115"/>
      <c r="EJ28" s="114"/>
      <c r="EK28" s="114"/>
      <c r="EL28" s="115"/>
      <c r="EM28" s="39"/>
      <c r="EN28" s="39"/>
      <c r="EO28" s="115"/>
      <c r="EP28" s="114"/>
      <c r="EQ28" s="114"/>
      <c r="ER28" s="115"/>
      <c r="ES28" s="39"/>
      <c r="ET28" s="39"/>
      <c r="EU28" s="115"/>
      <c r="EV28" s="114"/>
      <c r="EW28" s="114"/>
      <c r="EX28" s="115"/>
      <c r="EY28" s="39"/>
      <c r="EZ28" s="39"/>
      <c r="FA28" s="115"/>
      <c r="FB28" s="114"/>
      <c r="FC28" s="114"/>
      <c r="FD28" s="115"/>
      <c r="FE28" s="39"/>
      <c r="FF28" s="39"/>
      <c r="FG28" s="115"/>
      <c r="FH28" s="114"/>
      <c r="FI28" s="114"/>
      <c r="FJ28" s="115"/>
      <c r="FK28" s="39"/>
      <c r="FL28" s="39"/>
      <c r="FM28" s="115"/>
      <c r="FN28" s="114"/>
      <c r="FO28" s="114"/>
      <c r="FP28" s="115"/>
      <c r="FQ28" s="39"/>
      <c r="FR28" s="39"/>
      <c r="FS28" s="115"/>
      <c r="FT28" s="114"/>
      <c r="FU28" s="114"/>
      <c r="FV28" s="115"/>
      <c r="FW28" s="39"/>
      <c r="FX28" s="39"/>
      <c r="FY28" s="115"/>
      <c r="FZ28" s="114"/>
      <c r="GA28" s="114"/>
      <c r="GB28" s="115"/>
      <c r="GC28" s="39"/>
      <c r="GD28" s="39"/>
      <c r="GE28" s="115"/>
      <c r="GF28" s="114"/>
      <c r="GG28" s="114"/>
      <c r="GH28" s="115"/>
      <c r="GI28" s="39"/>
      <c r="GJ28" s="39"/>
      <c r="GK28" s="115"/>
      <c r="GL28" s="114"/>
      <c r="GM28" s="114"/>
      <c r="GN28" s="115"/>
      <c r="GO28" s="39"/>
      <c r="GP28" s="48"/>
    </row>
    <row r="29" spans="1:198" ht="50.1" customHeight="1">
      <c r="A29" s="45"/>
      <c r="B29" s="108"/>
      <c r="C29" s="89" t="str">
        <f>IFERROR(INDEX(Schedule!$A$3:$C$258,MATCH('BASIC DATA'!B29,Schedule!$A$3:$A$258,0),2),"")</f>
        <v/>
      </c>
      <c r="D29" s="40"/>
      <c r="E29" s="89" t="str">
        <f>IFERROR(INDEX(Schedule!$A$3:$C$258,MATCH('BASIC DATA'!B29,Schedule!$A$3:$A$258,0),3),"")</f>
        <v/>
      </c>
      <c r="F29" s="39"/>
      <c r="G29" s="115"/>
      <c r="H29" s="114"/>
      <c r="I29" s="114"/>
      <c r="J29" s="115"/>
      <c r="K29" s="39"/>
      <c r="L29" s="39"/>
      <c r="M29" s="115"/>
      <c r="N29" s="114"/>
      <c r="O29" s="114"/>
      <c r="P29" s="115"/>
      <c r="Q29" s="39"/>
      <c r="R29" s="39"/>
      <c r="S29" s="115"/>
      <c r="T29" s="114"/>
      <c r="U29" s="114"/>
      <c r="V29" s="115"/>
      <c r="W29" s="39"/>
      <c r="X29" s="39"/>
      <c r="Y29" s="115"/>
      <c r="Z29" s="114"/>
      <c r="AA29" s="114"/>
      <c r="AB29" s="115"/>
      <c r="AC29" s="39"/>
      <c r="AD29" s="39"/>
      <c r="AE29" s="115"/>
      <c r="AF29" s="114"/>
      <c r="AG29" s="114"/>
      <c r="AH29" s="115"/>
      <c r="AI29" s="39"/>
      <c r="AJ29" s="39"/>
      <c r="AK29" s="115"/>
      <c r="AL29" s="114"/>
      <c r="AM29" s="114"/>
      <c r="AN29" s="115"/>
      <c r="AO29" s="39"/>
      <c r="AP29" s="39"/>
      <c r="AQ29" s="115"/>
      <c r="AR29" s="114"/>
      <c r="AS29" s="114"/>
      <c r="AT29" s="115"/>
      <c r="AU29" s="39"/>
      <c r="AV29" s="39"/>
      <c r="AW29" s="115"/>
      <c r="AX29" s="114"/>
      <c r="AY29" s="114"/>
      <c r="AZ29" s="115"/>
      <c r="BA29" s="39"/>
      <c r="BB29" s="39"/>
      <c r="BC29" s="115"/>
      <c r="BD29" s="114"/>
      <c r="BE29" s="114"/>
      <c r="BF29" s="115"/>
      <c r="BG29" s="39"/>
      <c r="BH29" s="39"/>
      <c r="BI29" s="115"/>
      <c r="BJ29" s="114"/>
      <c r="BK29" s="114"/>
      <c r="BL29" s="115"/>
      <c r="BM29" s="39"/>
      <c r="BN29" s="39"/>
      <c r="BO29" s="115"/>
      <c r="BP29" s="114"/>
      <c r="BQ29" s="114"/>
      <c r="BR29" s="115"/>
      <c r="BS29" s="39"/>
      <c r="BT29" s="39"/>
      <c r="BU29" s="115"/>
      <c r="BV29" s="114"/>
      <c r="BW29" s="114"/>
      <c r="BX29" s="115"/>
      <c r="BY29" s="39"/>
      <c r="BZ29" s="39"/>
      <c r="CA29" s="115"/>
      <c r="CB29" s="114"/>
      <c r="CC29" s="114"/>
      <c r="CD29" s="115"/>
      <c r="CE29" s="39"/>
      <c r="CF29" s="39"/>
      <c r="CG29" s="115"/>
      <c r="CH29" s="114"/>
      <c r="CI29" s="114"/>
      <c r="CJ29" s="115"/>
      <c r="CK29" s="39"/>
      <c r="CL29" s="39"/>
      <c r="CM29" s="115"/>
      <c r="CN29" s="114"/>
      <c r="CO29" s="114"/>
      <c r="CP29" s="115"/>
      <c r="CQ29" s="39"/>
      <c r="CR29" s="39"/>
      <c r="CS29" s="115"/>
      <c r="CT29" s="114"/>
      <c r="CU29" s="114"/>
      <c r="CV29" s="115"/>
      <c r="CW29" s="39"/>
      <c r="CX29" s="39"/>
      <c r="CY29" s="115"/>
      <c r="CZ29" s="114"/>
      <c r="DA29" s="114"/>
      <c r="DB29" s="115"/>
      <c r="DC29" s="39"/>
      <c r="DD29" s="39"/>
      <c r="DE29" s="115"/>
      <c r="DF29" s="114"/>
      <c r="DG29" s="114"/>
      <c r="DH29" s="115"/>
      <c r="DI29" s="39"/>
      <c r="DJ29" s="39"/>
      <c r="DK29" s="115"/>
      <c r="DL29" s="114"/>
      <c r="DM29" s="114"/>
      <c r="DN29" s="115"/>
      <c r="DO29" s="39"/>
      <c r="DP29" s="39"/>
      <c r="DQ29" s="115"/>
      <c r="DR29" s="114"/>
      <c r="DS29" s="114"/>
      <c r="DT29" s="115"/>
      <c r="DU29" s="39"/>
      <c r="DV29" s="39"/>
      <c r="DW29" s="115"/>
      <c r="DX29" s="114"/>
      <c r="DY29" s="114"/>
      <c r="DZ29" s="115"/>
      <c r="EA29" s="39"/>
      <c r="EB29" s="39"/>
      <c r="EC29" s="115"/>
      <c r="ED29" s="114"/>
      <c r="EE29" s="114"/>
      <c r="EF29" s="115"/>
      <c r="EG29" s="39"/>
      <c r="EH29" s="39"/>
      <c r="EI29" s="115"/>
      <c r="EJ29" s="114"/>
      <c r="EK29" s="114"/>
      <c r="EL29" s="115"/>
      <c r="EM29" s="39"/>
      <c r="EN29" s="39"/>
      <c r="EO29" s="115"/>
      <c r="EP29" s="114"/>
      <c r="EQ29" s="114"/>
      <c r="ER29" s="115"/>
      <c r="ES29" s="39"/>
      <c r="ET29" s="39"/>
      <c r="EU29" s="115"/>
      <c r="EV29" s="114"/>
      <c r="EW29" s="114"/>
      <c r="EX29" s="115"/>
      <c r="EY29" s="39"/>
      <c r="EZ29" s="39"/>
      <c r="FA29" s="115"/>
      <c r="FB29" s="114"/>
      <c r="FC29" s="114"/>
      <c r="FD29" s="115"/>
      <c r="FE29" s="39"/>
      <c r="FF29" s="39"/>
      <c r="FG29" s="115"/>
      <c r="FH29" s="114"/>
      <c r="FI29" s="114"/>
      <c r="FJ29" s="115"/>
      <c r="FK29" s="39"/>
      <c r="FL29" s="39"/>
      <c r="FM29" s="115"/>
      <c r="FN29" s="114"/>
      <c r="FO29" s="114"/>
      <c r="FP29" s="115"/>
      <c r="FQ29" s="39"/>
      <c r="FR29" s="39"/>
      <c r="FS29" s="115"/>
      <c r="FT29" s="114"/>
      <c r="FU29" s="114"/>
      <c r="FV29" s="115"/>
      <c r="FW29" s="39"/>
      <c r="FX29" s="39"/>
      <c r="FY29" s="115"/>
      <c r="FZ29" s="114"/>
      <c r="GA29" s="114"/>
      <c r="GB29" s="115"/>
      <c r="GC29" s="39"/>
      <c r="GD29" s="39"/>
      <c r="GE29" s="115"/>
      <c r="GF29" s="114"/>
      <c r="GG29" s="114"/>
      <c r="GH29" s="115"/>
      <c r="GI29" s="39"/>
      <c r="GJ29" s="39"/>
      <c r="GK29" s="115"/>
      <c r="GL29" s="114"/>
      <c r="GM29" s="114"/>
      <c r="GN29" s="115"/>
      <c r="GO29" s="39"/>
      <c r="GP29" s="48"/>
    </row>
    <row r="30" spans="1:198" ht="50.1" customHeight="1">
      <c r="A30" s="45"/>
      <c r="B30" s="108"/>
      <c r="C30" s="89" t="str">
        <f>IFERROR(INDEX(Schedule!$A$3:$C$258,MATCH('BASIC DATA'!B30,Schedule!$A$3:$A$258,0),2),"")</f>
        <v/>
      </c>
      <c r="D30" s="40"/>
      <c r="E30" s="89" t="str">
        <f>IFERROR(INDEX(Schedule!$A$3:$C$258,MATCH('BASIC DATA'!B30,Schedule!$A$3:$A$258,0),3),"")</f>
        <v/>
      </c>
      <c r="F30" s="39"/>
      <c r="G30" s="115"/>
      <c r="H30" s="114"/>
      <c r="I30" s="114"/>
      <c r="J30" s="115"/>
      <c r="K30" s="39"/>
      <c r="L30" s="39"/>
      <c r="M30" s="115"/>
      <c r="N30" s="114"/>
      <c r="O30" s="114"/>
      <c r="P30" s="115"/>
      <c r="Q30" s="39"/>
      <c r="R30" s="39"/>
      <c r="S30" s="115"/>
      <c r="T30" s="114"/>
      <c r="U30" s="114"/>
      <c r="V30" s="115"/>
      <c r="W30" s="39"/>
      <c r="X30" s="39"/>
      <c r="Y30" s="115"/>
      <c r="Z30" s="114"/>
      <c r="AA30" s="114"/>
      <c r="AB30" s="115"/>
      <c r="AC30" s="39"/>
      <c r="AD30" s="39"/>
      <c r="AE30" s="115"/>
      <c r="AF30" s="114"/>
      <c r="AG30" s="114"/>
      <c r="AH30" s="115"/>
      <c r="AI30" s="39"/>
      <c r="AJ30" s="39"/>
      <c r="AK30" s="115"/>
      <c r="AL30" s="114"/>
      <c r="AM30" s="114"/>
      <c r="AN30" s="115"/>
      <c r="AO30" s="39"/>
      <c r="AP30" s="39"/>
      <c r="AQ30" s="115"/>
      <c r="AR30" s="114"/>
      <c r="AS30" s="114"/>
      <c r="AT30" s="115"/>
      <c r="AU30" s="39"/>
      <c r="AV30" s="39"/>
      <c r="AW30" s="115"/>
      <c r="AX30" s="114"/>
      <c r="AY30" s="114"/>
      <c r="AZ30" s="115"/>
      <c r="BA30" s="39"/>
      <c r="BB30" s="39"/>
      <c r="BC30" s="115"/>
      <c r="BD30" s="114"/>
      <c r="BE30" s="114"/>
      <c r="BF30" s="115"/>
      <c r="BG30" s="39"/>
      <c r="BH30" s="39"/>
      <c r="BI30" s="115"/>
      <c r="BJ30" s="114"/>
      <c r="BK30" s="114"/>
      <c r="BL30" s="115"/>
      <c r="BM30" s="39"/>
      <c r="BN30" s="39"/>
      <c r="BO30" s="115"/>
      <c r="BP30" s="114"/>
      <c r="BQ30" s="114"/>
      <c r="BR30" s="115"/>
      <c r="BS30" s="39"/>
      <c r="BT30" s="39"/>
      <c r="BU30" s="115"/>
      <c r="BV30" s="114"/>
      <c r="BW30" s="114"/>
      <c r="BX30" s="115"/>
      <c r="BY30" s="39"/>
      <c r="BZ30" s="39"/>
      <c r="CA30" s="115"/>
      <c r="CB30" s="114"/>
      <c r="CC30" s="114"/>
      <c r="CD30" s="115"/>
      <c r="CE30" s="39"/>
      <c r="CF30" s="39"/>
      <c r="CG30" s="115"/>
      <c r="CH30" s="114"/>
      <c r="CI30" s="114"/>
      <c r="CJ30" s="115"/>
      <c r="CK30" s="39"/>
      <c r="CL30" s="39"/>
      <c r="CM30" s="115"/>
      <c r="CN30" s="114"/>
      <c r="CO30" s="114"/>
      <c r="CP30" s="115"/>
      <c r="CQ30" s="39"/>
      <c r="CR30" s="39"/>
      <c r="CS30" s="115"/>
      <c r="CT30" s="114"/>
      <c r="CU30" s="114"/>
      <c r="CV30" s="115"/>
      <c r="CW30" s="39"/>
      <c r="CX30" s="39"/>
      <c r="CY30" s="115"/>
      <c r="CZ30" s="114"/>
      <c r="DA30" s="114"/>
      <c r="DB30" s="115"/>
      <c r="DC30" s="39"/>
      <c r="DD30" s="39"/>
      <c r="DE30" s="115"/>
      <c r="DF30" s="114"/>
      <c r="DG30" s="114"/>
      <c r="DH30" s="115"/>
      <c r="DI30" s="39"/>
      <c r="DJ30" s="39"/>
      <c r="DK30" s="115"/>
      <c r="DL30" s="114"/>
      <c r="DM30" s="114"/>
      <c r="DN30" s="115"/>
      <c r="DO30" s="39"/>
      <c r="DP30" s="39"/>
      <c r="DQ30" s="115"/>
      <c r="DR30" s="114"/>
      <c r="DS30" s="114"/>
      <c r="DT30" s="115"/>
      <c r="DU30" s="39"/>
      <c r="DV30" s="39"/>
      <c r="DW30" s="115"/>
      <c r="DX30" s="114"/>
      <c r="DY30" s="114"/>
      <c r="DZ30" s="115"/>
      <c r="EA30" s="39"/>
      <c r="EB30" s="39"/>
      <c r="EC30" s="115"/>
      <c r="ED30" s="114"/>
      <c r="EE30" s="114"/>
      <c r="EF30" s="115"/>
      <c r="EG30" s="39"/>
      <c r="EH30" s="39"/>
      <c r="EI30" s="115"/>
      <c r="EJ30" s="114"/>
      <c r="EK30" s="114"/>
      <c r="EL30" s="115"/>
      <c r="EM30" s="39"/>
      <c r="EN30" s="39"/>
      <c r="EO30" s="115"/>
      <c r="EP30" s="114"/>
      <c r="EQ30" s="114"/>
      <c r="ER30" s="115"/>
      <c r="ES30" s="39"/>
      <c r="ET30" s="39"/>
      <c r="EU30" s="115"/>
      <c r="EV30" s="114"/>
      <c r="EW30" s="114"/>
      <c r="EX30" s="115"/>
      <c r="EY30" s="39"/>
      <c r="EZ30" s="39"/>
      <c r="FA30" s="115"/>
      <c r="FB30" s="114"/>
      <c r="FC30" s="114"/>
      <c r="FD30" s="115"/>
      <c r="FE30" s="39"/>
      <c r="FF30" s="39"/>
      <c r="FG30" s="115"/>
      <c r="FH30" s="114"/>
      <c r="FI30" s="114"/>
      <c r="FJ30" s="115"/>
      <c r="FK30" s="39"/>
      <c r="FL30" s="39"/>
      <c r="FM30" s="115"/>
      <c r="FN30" s="114"/>
      <c r="FO30" s="114"/>
      <c r="FP30" s="115"/>
      <c r="FQ30" s="39"/>
      <c r="FR30" s="39"/>
      <c r="FS30" s="115"/>
      <c r="FT30" s="114"/>
      <c r="FU30" s="114"/>
      <c r="FV30" s="115"/>
      <c r="FW30" s="39"/>
      <c r="FX30" s="39"/>
      <c r="FY30" s="115"/>
      <c r="FZ30" s="114"/>
      <c r="GA30" s="114"/>
      <c r="GB30" s="115"/>
      <c r="GC30" s="39"/>
      <c r="GD30" s="39"/>
      <c r="GE30" s="115"/>
      <c r="GF30" s="114"/>
      <c r="GG30" s="114"/>
      <c r="GH30" s="115"/>
      <c r="GI30" s="39"/>
      <c r="GJ30" s="39"/>
      <c r="GK30" s="115"/>
      <c r="GL30" s="114"/>
      <c r="GM30" s="114"/>
      <c r="GN30" s="115"/>
      <c r="GO30" s="39"/>
      <c r="GP30" s="48"/>
    </row>
    <row r="31" spans="1:198" ht="50.1" customHeight="1">
      <c r="A31" s="45"/>
      <c r="B31" s="108"/>
      <c r="C31" s="89" t="str">
        <f>IFERROR(INDEX(Schedule!$A$3:$C$258,MATCH('BASIC DATA'!B31,Schedule!$A$3:$A$258,0),2),"")</f>
        <v/>
      </c>
      <c r="D31" s="40"/>
      <c r="E31" s="89" t="str">
        <f>IFERROR(INDEX(Schedule!$A$3:$C$258,MATCH('BASIC DATA'!B31,Schedule!$A$3:$A$258,0),3),"")</f>
        <v/>
      </c>
      <c r="F31" s="39"/>
      <c r="G31" s="115"/>
      <c r="H31" s="114"/>
      <c r="I31" s="114"/>
      <c r="J31" s="115"/>
      <c r="K31" s="39"/>
      <c r="L31" s="39"/>
      <c r="M31" s="115"/>
      <c r="N31" s="114"/>
      <c r="O31" s="114"/>
      <c r="P31" s="115"/>
      <c r="Q31" s="39"/>
      <c r="R31" s="39"/>
      <c r="S31" s="115"/>
      <c r="T31" s="114"/>
      <c r="U31" s="114"/>
      <c r="V31" s="115"/>
      <c r="W31" s="39"/>
      <c r="X31" s="39"/>
      <c r="Y31" s="115"/>
      <c r="Z31" s="114"/>
      <c r="AA31" s="114"/>
      <c r="AB31" s="115"/>
      <c r="AC31" s="39"/>
      <c r="AD31" s="39"/>
      <c r="AE31" s="115"/>
      <c r="AF31" s="114"/>
      <c r="AG31" s="114"/>
      <c r="AH31" s="115"/>
      <c r="AI31" s="39"/>
      <c r="AJ31" s="39"/>
      <c r="AK31" s="115"/>
      <c r="AL31" s="114"/>
      <c r="AM31" s="114"/>
      <c r="AN31" s="115"/>
      <c r="AO31" s="39"/>
      <c r="AP31" s="39"/>
      <c r="AQ31" s="115"/>
      <c r="AR31" s="114"/>
      <c r="AS31" s="114"/>
      <c r="AT31" s="115"/>
      <c r="AU31" s="39"/>
      <c r="AV31" s="39"/>
      <c r="AW31" s="115"/>
      <c r="AX31" s="114"/>
      <c r="AY31" s="114"/>
      <c r="AZ31" s="115"/>
      <c r="BA31" s="39"/>
      <c r="BB31" s="39"/>
      <c r="BC31" s="115"/>
      <c r="BD31" s="114"/>
      <c r="BE31" s="114"/>
      <c r="BF31" s="115"/>
      <c r="BG31" s="39"/>
      <c r="BH31" s="39"/>
      <c r="BI31" s="115"/>
      <c r="BJ31" s="114"/>
      <c r="BK31" s="114"/>
      <c r="BL31" s="115"/>
      <c r="BM31" s="39"/>
      <c r="BN31" s="39"/>
      <c r="BO31" s="115"/>
      <c r="BP31" s="114"/>
      <c r="BQ31" s="114"/>
      <c r="BR31" s="115"/>
      <c r="BS31" s="39"/>
      <c r="BT31" s="39"/>
      <c r="BU31" s="115"/>
      <c r="BV31" s="114"/>
      <c r="BW31" s="114"/>
      <c r="BX31" s="115"/>
      <c r="BY31" s="39"/>
      <c r="BZ31" s="39"/>
      <c r="CA31" s="115"/>
      <c r="CB31" s="114"/>
      <c r="CC31" s="114"/>
      <c r="CD31" s="115"/>
      <c r="CE31" s="39"/>
      <c r="CF31" s="39"/>
      <c r="CG31" s="115"/>
      <c r="CH31" s="114"/>
      <c r="CI31" s="114"/>
      <c r="CJ31" s="115"/>
      <c r="CK31" s="39"/>
      <c r="CL31" s="39"/>
      <c r="CM31" s="115"/>
      <c r="CN31" s="114"/>
      <c r="CO31" s="114"/>
      <c r="CP31" s="115"/>
      <c r="CQ31" s="39"/>
      <c r="CR31" s="39"/>
      <c r="CS31" s="115"/>
      <c r="CT31" s="114"/>
      <c r="CU31" s="114"/>
      <c r="CV31" s="115"/>
      <c r="CW31" s="39"/>
      <c r="CX31" s="39"/>
      <c r="CY31" s="115"/>
      <c r="CZ31" s="114"/>
      <c r="DA31" s="114"/>
      <c r="DB31" s="115"/>
      <c r="DC31" s="39"/>
      <c r="DD31" s="39"/>
      <c r="DE31" s="115"/>
      <c r="DF31" s="114"/>
      <c r="DG31" s="114"/>
      <c r="DH31" s="115"/>
      <c r="DI31" s="39"/>
      <c r="DJ31" s="39"/>
      <c r="DK31" s="115"/>
      <c r="DL31" s="114"/>
      <c r="DM31" s="114"/>
      <c r="DN31" s="115"/>
      <c r="DO31" s="39"/>
      <c r="DP31" s="39"/>
      <c r="DQ31" s="115"/>
      <c r="DR31" s="114"/>
      <c r="DS31" s="114"/>
      <c r="DT31" s="115"/>
      <c r="DU31" s="39"/>
      <c r="DV31" s="39"/>
      <c r="DW31" s="115"/>
      <c r="DX31" s="114"/>
      <c r="DY31" s="114"/>
      <c r="DZ31" s="115"/>
      <c r="EA31" s="39"/>
      <c r="EB31" s="39"/>
      <c r="EC31" s="115"/>
      <c r="ED31" s="114"/>
      <c r="EE31" s="114"/>
      <c r="EF31" s="115"/>
      <c r="EG31" s="39"/>
      <c r="EH31" s="39"/>
      <c r="EI31" s="115"/>
      <c r="EJ31" s="114"/>
      <c r="EK31" s="114"/>
      <c r="EL31" s="115"/>
      <c r="EM31" s="39"/>
      <c r="EN31" s="39"/>
      <c r="EO31" s="115"/>
      <c r="EP31" s="114"/>
      <c r="EQ31" s="114"/>
      <c r="ER31" s="115"/>
      <c r="ES31" s="39"/>
      <c r="ET31" s="39"/>
      <c r="EU31" s="115"/>
      <c r="EV31" s="114"/>
      <c r="EW31" s="114"/>
      <c r="EX31" s="115"/>
      <c r="EY31" s="39"/>
      <c r="EZ31" s="39"/>
      <c r="FA31" s="115"/>
      <c r="FB31" s="114"/>
      <c r="FC31" s="114"/>
      <c r="FD31" s="115"/>
      <c r="FE31" s="39"/>
      <c r="FF31" s="39"/>
      <c r="FG31" s="115"/>
      <c r="FH31" s="114"/>
      <c r="FI31" s="114"/>
      <c r="FJ31" s="115"/>
      <c r="FK31" s="39"/>
      <c r="FL31" s="39"/>
      <c r="FM31" s="115"/>
      <c r="FN31" s="114"/>
      <c r="FO31" s="114"/>
      <c r="FP31" s="115"/>
      <c r="FQ31" s="39"/>
      <c r="FR31" s="39"/>
      <c r="FS31" s="115"/>
      <c r="FT31" s="114"/>
      <c r="FU31" s="114"/>
      <c r="FV31" s="115"/>
      <c r="FW31" s="39"/>
      <c r="FX31" s="39"/>
      <c r="FY31" s="115"/>
      <c r="FZ31" s="114"/>
      <c r="GA31" s="114"/>
      <c r="GB31" s="115"/>
      <c r="GC31" s="39"/>
      <c r="GD31" s="39"/>
      <c r="GE31" s="115"/>
      <c r="GF31" s="114"/>
      <c r="GG31" s="114"/>
      <c r="GH31" s="115"/>
      <c r="GI31" s="39"/>
      <c r="GJ31" s="39"/>
      <c r="GK31" s="115"/>
      <c r="GL31" s="114"/>
      <c r="GM31" s="114"/>
      <c r="GN31" s="115"/>
      <c r="GO31" s="39"/>
      <c r="GP31" s="48"/>
    </row>
    <row r="32" spans="1:198" ht="50.1" customHeight="1">
      <c r="A32" s="45"/>
      <c r="B32" s="108"/>
      <c r="C32" s="89" t="str">
        <f>IFERROR(INDEX(Schedule!$A$3:$C$258,MATCH('BASIC DATA'!B32,Schedule!$A$3:$A$258,0),2),"")</f>
        <v/>
      </c>
      <c r="D32" s="40"/>
      <c r="E32" s="89" t="str">
        <f>IFERROR(INDEX(Schedule!$A$3:$C$258,MATCH('BASIC DATA'!B32,Schedule!$A$3:$A$258,0),3),"")</f>
        <v/>
      </c>
      <c r="F32" s="39"/>
      <c r="G32" s="115"/>
      <c r="H32" s="114"/>
      <c r="I32" s="114"/>
      <c r="J32" s="115"/>
      <c r="K32" s="39"/>
      <c r="L32" s="39"/>
      <c r="M32" s="115"/>
      <c r="N32" s="114"/>
      <c r="O32" s="114"/>
      <c r="P32" s="115"/>
      <c r="Q32" s="39"/>
      <c r="R32" s="39"/>
      <c r="S32" s="115"/>
      <c r="T32" s="114"/>
      <c r="U32" s="114"/>
      <c r="V32" s="115"/>
      <c r="W32" s="39"/>
      <c r="X32" s="39"/>
      <c r="Y32" s="115"/>
      <c r="Z32" s="114"/>
      <c r="AA32" s="114"/>
      <c r="AB32" s="115"/>
      <c r="AC32" s="39"/>
      <c r="AD32" s="39"/>
      <c r="AE32" s="115"/>
      <c r="AF32" s="114"/>
      <c r="AG32" s="114"/>
      <c r="AH32" s="115"/>
      <c r="AI32" s="39"/>
      <c r="AJ32" s="39"/>
      <c r="AK32" s="115"/>
      <c r="AL32" s="114"/>
      <c r="AM32" s="114"/>
      <c r="AN32" s="115"/>
      <c r="AO32" s="39"/>
      <c r="AP32" s="39"/>
      <c r="AQ32" s="115"/>
      <c r="AR32" s="114"/>
      <c r="AS32" s="114"/>
      <c r="AT32" s="115"/>
      <c r="AU32" s="39"/>
      <c r="AV32" s="39"/>
      <c r="AW32" s="115"/>
      <c r="AX32" s="114"/>
      <c r="AY32" s="114"/>
      <c r="AZ32" s="115"/>
      <c r="BA32" s="39"/>
      <c r="BB32" s="39"/>
      <c r="BC32" s="115"/>
      <c r="BD32" s="114"/>
      <c r="BE32" s="114"/>
      <c r="BF32" s="115"/>
      <c r="BG32" s="39"/>
      <c r="BH32" s="39"/>
      <c r="BI32" s="115"/>
      <c r="BJ32" s="114"/>
      <c r="BK32" s="114"/>
      <c r="BL32" s="115"/>
      <c r="BM32" s="39"/>
      <c r="BN32" s="39"/>
      <c r="BO32" s="115"/>
      <c r="BP32" s="114"/>
      <c r="BQ32" s="114"/>
      <c r="BR32" s="115"/>
      <c r="BS32" s="39"/>
      <c r="BT32" s="39"/>
      <c r="BU32" s="115"/>
      <c r="BV32" s="114"/>
      <c r="BW32" s="114"/>
      <c r="BX32" s="115"/>
      <c r="BY32" s="39"/>
      <c r="BZ32" s="39"/>
      <c r="CA32" s="115"/>
      <c r="CB32" s="114"/>
      <c r="CC32" s="114"/>
      <c r="CD32" s="115"/>
      <c r="CE32" s="39"/>
      <c r="CF32" s="39"/>
      <c r="CG32" s="115"/>
      <c r="CH32" s="114"/>
      <c r="CI32" s="114"/>
      <c r="CJ32" s="115"/>
      <c r="CK32" s="39"/>
      <c r="CL32" s="39"/>
      <c r="CM32" s="115"/>
      <c r="CN32" s="114"/>
      <c r="CO32" s="114"/>
      <c r="CP32" s="115"/>
      <c r="CQ32" s="39"/>
      <c r="CR32" s="39"/>
      <c r="CS32" s="115"/>
      <c r="CT32" s="114"/>
      <c r="CU32" s="114"/>
      <c r="CV32" s="115"/>
      <c r="CW32" s="39"/>
      <c r="CX32" s="39"/>
      <c r="CY32" s="115"/>
      <c r="CZ32" s="114"/>
      <c r="DA32" s="114"/>
      <c r="DB32" s="115"/>
      <c r="DC32" s="39"/>
      <c r="DD32" s="39"/>
      <c r="DE32" s="115"/>
      <c r="DF32" s="114"/>
      <c r="DG32" s="114"/>
      <c r="DH32" s="115"/>
      <c r="DI32" s="39"/>
      <c r="DJ32" s="39"/>
      <c r="DK32" s="115"/>
      <c r="DL32" s="114"/>
      <c r="DM32" s="114"/>
      <c r="DN32" s="115"/>
      <c r="DO32" s="39"/>
      <c r="DP32" s="39"/>
      <c r="DQ32" s="115"/>
      <c r="DR32" s="114"/>
      <c r="DS32" s="114"/>
      <c r="DT32" s="115"/>
      <c r="DU32" s="39"/>
      <c r="DV32" s="39"/>
      <c r="DW32" s="115"/>
      <c r="DX32" s="114"/>
      <c r="DY32" s="114"/>
      <c r="DZ32" s="115"/>
      <c r="EA32" s="39"/>
      <c r="EB32" s="39"/>
      <c r="EC32" s="115"/>
      <c r="ED32" s="114"/>
      <c r="EE32" s="114"/>
      <c r="EF32" s="115"/>
      <c r="EG32" s="39"/>
      <c r="EH32" s="39"/>
      <c r="EI32" s="115"/>
      <c r="EJ32" s="114"/>
      <c r="EK32" s="114"/>
      <c r="EL32" s="115"/>
      <c r="EM32" s="39"/>
      <c r="EN32" s="39"/>
      <c r="EO32" s="115"/>
      <c r="EP32" s="114"/>
      <c r="EQ32" s="114"/>
      <c r="ER32" s="115"/>
      <c r="ES32" s="39"/>
      <c r="ET32" s="39"/>
      <c r="EU32" s="115"/>
      <c r="EV32" s="114"/>
      <c r="EW32" s="114"/>
      <c r="EX32" s="115"/>
      <c r="EY32" s="39"/>
      <c r="EZ32" s="39"/>
      <c r="FA32" s="115"/>
      <c r="FB32" s="114"/>
      <c r="FC32" s="114"/>
      <c r="FD32" s="115"/>
      <c r="FE32" s="39"/>
      <c r="FF32" s="39"/>
      <c r="FG32" s="115"/>
      <c r="FH32" s="114"/>
      <c r="FI32" s="114"/>
      <c r="FJ32" s="115"/>
      <c r="FK32" s="39"/>
      <c r="FL32" s="39"/>
      <c r="FM32" s="115"/>
      <c r="FN32" s="114"/>
      <c r="FO32" s="114"/>
      <c r="FP32" s="115"/>
      <c r="FQ32" s="39"/>
      <c r="FR32" s="39"/>
      <c r="FS32" s="115"/>
      <c r="FT32" s="114"/>
      <c r="FU32" s="114"/>
      <c r="FV32" s="115"/>
      <c r="FW32" s="39"/>
      <c r="FX32" s="39"/>
      <c r="FY32" s="115"/>
      <c r="FZ32" s="114"/>
      <c r="GA32" s="114"/>
      <c r="GB32" s="115"/>
      <c r="GC32" s="39"/>
      <c r="GD32" s="39"/>
      <c r="GE32" s="115"/>
      <c r="GF32" s="114"/>
      <c r="GG32" s="114"/>
      <c r="GH32" s="115"/>
      <c r="GI32" s="39"/>
      <c r="GJ32" s="39"/>
      <c r="GK32" s="115"/>
      <c r="GL32" s="114"/>
      <c r="GM32" s="114"/>
      <c r="GN32" s="115"/>
      <c r="GO32" s="39"/>
      <c r="GP32" s="48"/>
    </row>
    <row r="33" spans="1:198" ht="50.1" customHeight="1">
      <c r="A33" s="45"/>
      <c r="B33" s="108"/>
      <c r="C33" s="89" t="str">
        <f>IFERROR(INDEX(Schedule!$A$3:$C$258,MATCH('BASIC DATA'!B33,Schedule!$A$3:$A$258,0),2),"")</f>
        <v/>
      </c>
      <c r="D33" s="40"/>
      <c r="E33" s="89" t="str">
        <f>IFERROR(INDEX(Schedule!$A$3:$C$258,MATCH('BASIC DATA'!B33,Schedule!$A$3:$A$258,0),3),"")</f>
        <v/>
      </c>
      <c r="F33" s="39"/>
      <c r="G33" s="115"/>
      <c r="H33" s="114"/>
      <c r="I33" s="114"/>
      <c r="J33" s="115"/>
      <c r="K33" s="39"/>
      <c r="L33" s="39"/>
      <c r="M33" s="115"/>
      <c r="N33" s="114"/>
      <c r="O33" s="114"/>
      <c r="P33" s="115"/>
      <c r="Q33" s="39"/>
      <c r="R33" s="39"/>
      <c r="S33" s="115"/>
      <c r="T33" s="114"/>
      <c r="U33" s="114"/>
      <c r="V33" s="115"/>
      <c r="W33" s="39"/>
      <c r="X33" s="39"/>
      <c r="Y33" s="115"/>
      <c r="Z33" s="114"/>
      <c r="AA33" s="114"/>
      <c r="AB33" s="115"/>
      <c r="AC33" s="39"/>
      <c r="AD33" s="39"/>
      <c r="AE33" s="115"/>
      <c r="AF33" s="114"/>
      <c r="AG33" s="114"/>
      <c r="AH33" s="115"/>
      <c r="AI33" s="39"/>
      <c r="AJ33" s="39"/>
      <c r="AK33" s="115"/>
      <c r="AL33" s="114"/>
      <c r="AM33" s="114"/>
      <c r="AN33" s="115"/>
      <c r="AO33" s="39"/>
      <c r="AP33" s="39"/>
      <c r="AQ33" s="115"/>
      <c r="AR33" s="114"/>
      <c r="AS33" s="114"/>
      <c r="AT33" s="115"/>
      <c r="AU33" s="39"/>
      <c r="AV33" s="39"/>
      <c r="AW33" s="115"/>
      <c r="AX33" s="114"/>
      <c r="AY33" s="114"/>
      <c r="AZ33" s="115"/>
      <c r="BA33" s="39"/>
      <c r="BB33" s="39"/>
      <c r="BC33" s="115"/>
      <c r="BD33" s="114"/>
      <c r="BE33" s="114"/>
      <c r="BF33" s="115"/>
      <c r="BG33" s="39"/>
      <c r="BH33" s="39"/>
      <c r="BI33" s="115"/>
      <c r="BJ33" s="114"/>
      <c r="BK33" s="114"/>
      <c r="BL33" s="115"/>
      <c r="BM33" s="39"/>
      <c r="BN33" s="39"/>
      <c r="BO33" s="115"/>
      <c r="BP33" s="114"/>
      <c r="BQ33" s="114"/>
      <c r="BR33" s="115"/>
      <c r="BS33" s="39"/>
      <c r="BT33" s="39"/>
      <c r="BU33" s="115"/>
      <c r="BV33" s="114"/>
      <c r="BW33" s="114"/>
      <c r="BX33" s="115"/>
      <c r="BY33" s="39"/>
      <c r="BZ33" s="39"/>
      <c r="CA33" s="115"/>
      <c r="CB33" s="114"/>
      <c r="CC33" s="114"/>
      <c r="CD33" s="115"/>
      <c r="CE33" s="39"/>
      <c r="CF33" s="39"/>
      <c r="CG33" s="115"/>
      <c r="CH33" s="114"/>
      <c r="CI33" s="114"/>
      <c r="CJ33" s="115"/>
      <c r="CK33" s="39"/>
      <c r="CL33" s="39"/>
      <c r="CM33" s="115"/>
      <c r="CN33" s="114"/>
      <c r="CO33" s="114"/>
      <c r="CP33" s="115"/>
      <c r="CQ33" s="39"/>
      <c r="CR33" s="39"/>
      <c r="CS33" s="115"/>
      <c r="CT33" s="114"/>
      <c r="CU33" s="114"/>
      <c r="CV33" s="115"/>
      <c r="CW33" s="39"/>
      <c r="CX33" s="39"/>
      <c r="CY33" s="115"/>
      <c r="CZ33" s="114"/>
      <c r="DA33" s="114"/>
      <c r="DB33" s="115"/>
      <c r="DC33" s="39"/>
      <c r="DD33" s="39"/>
      <c r="DE33" s="115"/>
      <c r="DF33" s="114"/>
      <c r="DG33" s="114"/>
      <c r="DH33" s="115"/>
      <c r="DI33" s="39"/>
      <c r="DJ33" s="39"/>
      <c r="DK33" s="115"/>
      <c r="DL33" s="114"/>
      <c r="DM33" s="114"/>
      <c r="DN33" s="115"/>
      <c r="DO33" s="39"/>
      <c r="DP33" s="39"/>
      <c r="DQ33" s="115"/>
      <c r="DR33" s="114"/>
      <c r="DS33" s="114"/>
      <c r="DT33" s="115"/>
      <c r="DU33" s="39"/>
      <c r="DV33" s="39"/>
      <c r="DW33" s="115"/>
      <c r="DX33" s="114"/>
      <c r="DY33" s="114"/>
      <c r="DZ33" s="115"/>
      <c r="EA33" s="39"/>
      <c r="EB33" s="39"/>
      <c r="EC33" s="115"/>
      <c r="ED33" s="114"/>
      <c r="EE33" s="114"/>
      <c r="EF33" s="115"/>
      <c r="EG33" s="39"/>
      <c r="EH33" s="39"/>
      <c r="EI33" s="115"/>
      <c r="EJ33" s="114"/>
      <c r="EK33" s="114"/>
      <c r="EL33" s="115"/>
      <c r="EM33" s="39"/>
      <c r="EN33" s="39"/>
      <c r="EO33" s="115"/>
      <c r="EP33" s="114"/>
      <c r="EQ33" s="114"/>
      <c r="ER33" s="115"/>
      <c r="ES33" s="39"/>
      <c r="ET33" s="39"/>
      <c r="EU33" s="115"/>
      <c r="EV33" s="114"/>
      <c r="EW33" s="114"/>
      <c r="EX33" s="115"/>
      <c r="EY33" s="39"/>
      <c r="EZ33" s="39"/>
      <c r="FA33" s="115"/>
      <c r="FB33" s="114"/>
      <c r="FC33" s="114"/>
      <c r="FD33" s="115"/>
      <c r="FE33" s="39"/>
      <c r="FF33" s="39"/>
      <c r="FG33" s="115"/>
      <c r="FH33" s="114"/>
      <c r="FI33" s="114"/>
      <c r="FJ33" s="115"/>
      <c r="FK33" s="39"/>
      <c r="FL33" s="39"/>
      <c r="FM33" s="115"/>
      <c r="FN33" s="114"/>
      <c r="FO33" s="114"/>
      <c r="FP33" s="115"/>
      <c r="FQ33" s="39"/>
      <c r="FR33" s="39"/>
      <c r="FS33" s="115"/>
      <c r="FT33" s="114"/>
      <c r="FU33" s="114"/>
      <c r="FV33" s="115"/>
      <c r="FW33" s="39"/>
      <c r="FX33" s="39"/>
      <c r="FY33" s="115"/>
      <c r="FZ33" s="114"/>
      <c r="GA33" s="114"/>
      <c r="GB33" s="115"/>
      <c r="GC33" s="39"/>
      <c r="GD33" s="39"/>
      <c r="GE33" s="115"/>
      <c r="GF33" s="114"/>
      <c r="GG33" s="114"/>
      <c r="GH33" s="115"/>
      <c r="GI33" s="39"/>
      <c r="GJ33" s="39"/>
      <c r="GK33" s="115"/>
      <c r="GL33" s="114"/>
      <c r="GM33" s="114"/>
      <c r="GN33" s="115"/>
      <c r="GO33" s="39"/>
      <c r="GP33" s="48"/>
    </row>
    <row r="34" spans="1:198" ht="50.1" customHeight="1">
      <c r="A34" s="45"/>
      <c r="B34" s="108"/>
      <c r="C34" s="89" t="str">
        <f>IFERROR(INDEX(Schedule!$A$3:$C$258,MATCH('BASIC DATA'!B34,Schedule!$A$3:$A$258,0),2),"")</f>
        <v/>
      </c>
      <c r="D34" s="40"/>
      <c r="E34" s="89" t="str">
        <f>IFERROR(INDEX(Schedule!$A$3:$C$258,MATCH('BASIC DATA'!B34,Schedule!$A$3:$A$258,0),3),"")</f>
        <v/>
      </c>
      <c r="F34" s="39"/>
      <c r="G34" s="115"/>
      <c r="H34" s="114"/>
      <c r="I34" s="114"/>
      <c r="J34" s="115"/>
      <c r="K34" s="39"/>
      <c r="L34" s="39"/>
      <c r="M34" s="115"/>
      <c r="N34" s="114"/>
      <c r="O34" s="114"/>
      <c r="P34" s="115"/>
      <c r="Q34" s="39"/>
      <c r="R34" s="39"/>
      <c r="S34" s="115"/>
      <c r="T34" s="114"/>
      <c r="U34" s="114"/>
      <c r="V34" s="115"/>
      <c r="W34" s="39"/>
      <c r="X34" s="39"/>
      <c r="Y34" s="115"/>
      <c r="Z34" s="114"/>
      <c r="AA34" s="114"/>
      <c r="AB34" s="115"/>
      <c r="AC34" s="39"/>
      <c r="AD34" s="39"/>
      <c r="AE34" s="115"/>
      <c r="AF34" s="114"/>
      <c r="AG34" s="114"/>
      <c r="AH34" s="115"/>
      <c r="AI34" s="39"/>
      <c r="AJ34" s="39"/>
      <c r="AK34" s="115"/>
      <c r="AL34" s="114"/>
      <c r="AM34" s="114"/>
      <c r="AN34" s="115"/>
      <c r="AO34" s="39"/>
      <c r="AP34" s="39"/>
      <c r="AQ34" s="115"/>
      <c r="AR34" s="114"/>
      <c r="AS34" s="114"/>
      <c r="AT34" s="115"/>
      <c r="AU34" s="39"/>
      <c r="AV34" s="39"/>
      <c r="AW34" s="115"/>
      <c r="AX34" s="114"/>
      <c r="AY34" s="114"/>
      <c r="AZ34" s="115"/>
      <c r="BA34" s="39"/>
      <c r="BB34" s="39"/>
      <c r="BC34" s="115"/>
      <c r="BD34" s="114"/>
      <c r="BE34" s="114"/>
      <c r="BF34" s="115"/>
      <c r="BG34" s="39"/>
      <c r="BH34" s="39"/>
      <c r="BI34" s="115"/>
      <c r="BJ34" s="114"/>
      <c r="BK34" s="114"/>
      <c r="BL34" s="115"/>
      <c r="BM34" s="39"/>
      <c r="BN34" s="39"/>
      <c r="BO34" s="115"/>
      <c r="BP34" s="114"/>
      <c r="BQ34" s="114"/>
      <c r="BR34" s="115"/>
      <c r="BS34" s="39"/>
      <c r="BT34" s="39"/>
      <c r="BU34" s="115"/>
      <c r="BV34" s="114"/>
      <c r="BW34" s="114"/>
      <c r="BX34" s="115"/>
      <c r="BY34" s="39"/>
      <c r="BZ34" s="39"/>
      <c r="CA34" s="115"/>
      <c r="CB34" s="114"/>
      <c r="CC34" s="114"/>
      <c r="CD34" s="115"/>
      <c r="CE34" s="39"/>
      <c r="CF34" s="39"/>
      <c r="CG34" s="115"/>
      <c r="CH34" s="114"/>
      <c r="CI34" s="114"/>
      <c r="CJ34" s="115"/>
      <c r="CK34" s="39"/>
      <c r="CL34" s="39"/>
      <c r="CM34" s="115"/>
      <c r="CN34" s="114"/>
      <c r="CO34" s="114"/>
      <c r="CP34" s="115"/>
      <c r="CQ34" s="39"/>
      <c r="CR34" s="39"/>
      <c r="CS34" s="115"/>
      <c r="CT34" s="114"/>
      <c r="CU34" s="114"/>
      <c r="CV34" s="115"/>
      <c r="CW34" s="39"/>
      <c r="CX34" s="39"/>
      <c r="CY34" s="115"/>
      <c r="CZ34" s="114"/>
      <c r="DA34" s="114"/>
      <c r="DB34" s="115"/>
      <c r="DC34" s="39"/>
      <c r="DD34" s="39"/>
      <c r="DE34" s="115"/>
      <c r="DF34" s="114"/>
      <c r="DG34" s="114"/>
      <c r="DH34" s="115"/>
      <c r="DI34" s="39"/>
      <c r="DJ34" s="39"/>
      <c r="DK34" s="115"/>
      <c r="DL34" s="114"/>
      <c r="DM34" s="114"/>
      <c r="DN34" s="115"/>
      <c r="DO34" s="39"/>
      <c r="DP34" s="39"/>
      <c r="DQ34" s="115"/>
      <c r="DR34" s="114"/>
      <c r="DS34" s="114"/>
      <c r="DT34" s="115"/>
      <c r="DU34" s="39"/>
      <c r="DV34" s="39"/>
      <c r="DW34" s="115"/>
      <c r="DX34" s="114"/>
      <c r="DY34" s="114"/>
      <c r="DZ34" s="115"/>
      <c r="EA34" s="39"/>
      <c r="EB34" s="39"/>
      <c r="EC34" s="115"/>
      <c r="ED34" s="114"/>
      <c r="EE34" s="114"/>
      <c r="EF34" s="115"/>
      <c r="EG34" s="39"/>
      <c r="EH34" s="39"/>
      <c r="EI34" s="115"/>
      <c r="EJ34" s="114"/>
      <c r="EK34" s="114"/>
      <c r="EL34" s="115"/>
      <c r="EM34" s="39"/>
      <c r="EN34" s="39"/>
      <c r="EO34" s="115"/>
      <c r="EP34" s="114"/>
      <c r="EQ34" s="114"/>
      <c r="ER34" s="115"/>
      <c r="ES34" s="39"/>
      <c r="ET34" s="39"/>
      <c r="EU34" s="115"/>
      <c r="EV34" s="114"/>
      <c r="EW34" s="114"/>
      <c r="EX34" s="115"/>
      <c r="EY34" s="39"/>
      <c r="EZ34" s="39"/>
      <c r="FA34" s="115"/>
      <c r="FB34" s="114"/>
      <c r="FC34" s="114"/>
      <c r="FD34" s="115"/>
      <c r="FE34" s="39"/>
      <c r="FF34" s="39"/>
      <c r="FG34" s="115"/>
      <c r="FH34" s="114"/>
      <c r="FI34" s="114"/>
      <c r="FJ34" s="115"/>
      <c r="FK34" s="39"/>
      <c r="FL34" s="39"/>
      <c r="FM34" s="115"/>
      <c r="FN34" s="114"/>
      <c r="FO34" s="114"/>
      <c r="FP34" s="115"/>
      <c r="FQ34" s="39"/>
      <c r="FR34" s="39"/>
      <c r="FS34" s="115"/>
      <c r="FT34" s="114"/>
      <c r="FU34" s="114"/>
      <c r="FV34" s="115"/>
      <c r="FW34" s="39"/>
      <c r="FX34" s="39"/>
      <c r="FY34" s="115"/>
      <c r="FZ34" s="114"/>
      <c r="GA34" s="114"/>
      <c r="GB34" s="115"/>
      <c r="GC34" s="39"/>
      <c r="GD34" s="39"/>
      <c r="GE34" s="115"/>
      <c r="GF34" s="114"/>
      <c r="GG34" s="114"/>
      <c r="GH34" s="115"/>
      <c r="GI34" s="39"/>
      <c r="GJ34" s="39"/>
      <c r="GK34" s="115"/>
      <c r="GL34" s="114"/>
      <c r="GM34" s="114"/>
      <c r="GN34" s="115"/>
      <c r="GO34" s="39"/>
      <c r="GP34" s="48"/>
    </row>
    <row r="35" spans="1:198" ht="50.1" customHeight="1">
      <c r="A35" s="45"/>
      <c r="B35" s="108"/>
      <c r="C35" s="89" t="str">
        <f>IFERROR(INDEX(Schedule!$A$3:$C$258,MATCH('BASIC DATA'!B35,Schedule!$A$3:$A$258,0),2),"")</f>
        <v/>
      </c>
      <c r="D35" s="40"/>
      <c r="E35" s="89" t="str">
        <f>IFERROR(INDEX(Schedule!$A$3:$C$258,MATCH('BASIC DATA'!B35,Schedule!$A$3:$A$258,0),3),"")</f>
        <v/>
      </c>
      <c r="F35" s="39"/>
      <c r="G35" s="115"/>
      <c r="H35" s="114"/>
      <c r="I35" s="114"/>
      <c r="J35" s="115"/>
      <c r="K35" s="39"/>
      <c r="L35" s="39"/>
      <c r="M35" s="115"/>
      <c r="N35" s="114"/>
      <c r="O35" s="114"/>
      <c r="P35" s="115"/>
      <c r="Q35" s="39"/>
      <c r="R35" s="39"/>
      <c r="S35" s="115"/>
      <c r="T35" s="114"/>
      <c r="U35" s="114"/>
      <c r="V35" s="115"/>
      <c r="W35" s="39"/>
      <c r="X35" s="39"/>
      <c r="Y35" s="115"/>
      <c r="Z35" s="114"/>
      <c r="AA35" s="114"/>
      <c r="AB35" s="115"/>
      <c r="AC35" s="39"/>
      <c r="AD35" s="39"/>
      <c r="AE35" s="115"/>
      <c r="AF35" s="114"/>
      <c r="AG35" s="114"/>
      <c r="AH35" s="115"/>
      <c r="AI35" s="39"/>
      <c r="AJ35" s="39"/>
      <c r="AK35" s="115"/>
      <c r="AL35" s="114"/>
      <c r="AM35" s="114"/>
      <c r="AN35" s="115"/>
      <c r="AO35" s="39"/>
      <c r="AP35" s="39"/>
      <c r="AQ35" s="115"/>
      <c r="AR35" s="114"/>
      <c r="AS35" s="114"/>
      <c r="AT35" s="115"/>
      <c r="AU35" s="39"/>
      <c r="AV35" s="39"/>
      <c r="AW35" s="115"/>
      <c r="AX35" s="114"/>
      <c r="AY35" s="114"/>
      <c r="AZ35" s="115"/>
      <c r="BA35" s="39"/>
      <c r="BB35" s="39"/>
      <c r="BC35" s="115"/>
      <c r="BD35" s="114"/>
      <c r="BE35" s="114"/>
      <c r="BF35" s="115"/>
      <c r="BG35" s="39"/>
      <c r="BH35" s="39"/>
      <c r="BI35" s="115"/>
      <c r="BJ35" s="114"/>
      <c r="BK35" s="114"/>
      <c r="BL35" s="115"/>
      <c r="BM35" s="39"/>
      <c r="BN35" s="39"/>
      <c r="BO35" s="115"/>
      <c r="BP35" s="114"/>
      <c r="BQ35" s="114"/>
      <c r="BR35" s="115"/>
      <c r="BS35" s="39"/>
      <c r="BT35" s="39"/>
      <c r="BU35" s="115"/>
      <c r="BV35" s="114"/>
      <c r="BW35" s="114"/>
      <c r="BX35" s="115"/>
      <c r="BY35" s="39"/>
      <c r="BZ35" s="39"/>
      <c r="CA35" s="115"/>
      <c r="CB35" s="114"/>
      <c r="CC35" s="114"/>
      <c r="CD35" s="115"/>
      <c r="CE35" s="39"/>
      <c r="CF35" s="39"/>
      <c r="CG35" s="115"/>
      <c r="CH35" s="114"/>
      <c r="CI35" s="114"/>
      <c r="CJ35" s="115"/>
      <c r="CK35" s="39"/>
      <c r="CL35" s="39"/>
      <c r="CM35" s="115"/>
      <c r="CN35" s="114"/>
      <c r="CO35" s="114"/>
      <c r="CP35" s="115"/>
      <c r="CQ35" s="39"/>
      <c r="CR35" s="39"/>
      <c r="CS35" s="115"/>
      <c r="CT35" s="114"/>
      <c r="CU35" s="114"/>
      <c r="CV35" s="115"/>
      <c r="CW35" s="39"/>
      <c r="CX35" s="39"/>
      <c r="CY35" s="115"/>
      <c r="CZ35" s="114"/>
      <c r="DA35" s="114"/>
      <c r="DB35" s="115"/>
      <c r="DC35" s="39"/>
      <c r="DD35" s="39"/>
      <c r="DE35" s="115"/>
      <c r="DF35" s="114"/>
      <c r="DG35" s="114"/>
      <c r="DH35" s="115"/>
      <c r="DI35" s="39"/>
      <c r="DJ35" s="39"/>
      <c r="DK35" s="115"/>
      <c r="DL35" s="114"/>
      <c r="DM35" s="114"/>
      <c r="DN35" s="115"/>
      <c r="DO35" s="39"/>
      <c r="DP35" s="39"/>
      <c r="DQ35" s="115"/>
      <c r="DR35" s="114"/>
      <c r="DS35" s="114"/>
      <c r="DT35" s="115"/>
      <c r="DU35" s="39"/>
      <c r="DV35" s="39"/>
      <c r="DW35" s="115"/>
      <c r="DX35" s="114"/>
      <c r="DY35" s="114"/>
      <c r="DZ35" s="115"/>
      <c r="EA35" s="39"/>
      <c r="EB35" s="39"/>
      <c r="EC35" s="115"/>
      <c r="ED35" s="114"/>
      <c r="EE35" s="114"/>
      <c r="EF35" s="115"/>
      <c r="EG35" s="39"/>
      <c r="EH35" s="39"/>
      <c r="EI35" s="115"/>
      <c r="EJ35" s="114"/>
      <c r="EK35" s="114"/>
      <c r="EL35" s="115"/>
      <c r="EM35" s="39"/>
      <c r="EN35" s="39"/>
      <c r="EO35" s="115"/>
      <c r="EP35" s="114"/>
      <c r="EQ35" s="114"/>
      <c r="ER35" s="115"/>
      <c r="ES35" s="39"/>
      <c r="ET35" s="39"/>
      <c r="EU35" s="115"/>
      <c r="EV35" s="114"/>
      <c r="EW35" s="114"/>
      <c r="EX35" s="115"/>
      <c r="EY35" s="39"/>
      <c r="EZ35" s="39"/>
      <c r="FA35" s="115"/>
      <c r="FB35" s="114"/>
      <c r="FC35" s="114"/>
      <c r="FD35" s="115"/>
      <c r="FE35" s="39"/>
      <c r="FF35" s="39"/>
      <c r="FG35" s="115"/>
      <c r="FH35" s="114"/>
      <c r="FI35" s="114"/>
      <c r="FJ35" s="115"/>
      <c r="FK35" s="39"/>
      <c r="FL35" s="39"/>
      <c r="FM35" s="115"/>
      <c r="FN35" s="114"/>
      <c r="FO35" s="114"/>
      <c r="FP35" s="115"/>
      <c r="FQ35" s="39"/>
      <c r="FR35" s="39"/>
      <c r="FS35" s="115"/>
      <c r="FT35" s="114"/>
      <c r="FU35" s="114"/>
      <c r="FV35" s="115"/>
      <c r="FW35" s="39"/>
      <c r="FX35" s="39"/>
      <c r="FY35" s="115"/>
      <c r="FZ35" s="114"/>
      <c r="GA35" s="114"/>
      <c r="GB35" s="115"/>
      <c r="GC35" s="39"/>
      <c r="GD35" s="39"/>
      <c r="GE35" s="115"/>
      <c r="GF35" s="114"/>
      <c r="GG35" s="114"/>
      <c r="GH35" s="115"/>
      <c r="GI35" s="39"/>
      <c r="GJ35" s="39"/>
      <c r="GK35" s="115"/>
      <c r="GL35" s="114"/>
      <c r="GM35" s="114"/>
      <c r="GN35" s="115"/>
      <c r="GO35" s="39"/>
      <c r="GP35" s="48"/>
    </row>
    <row r="36" spans="1:198" ht="50.1" customHeight="1">
      <c r="A36" s="45"/>
      <c r="B36" s="108"/>
      <c r="C36" s="89" t="str">
        <f>IFERROR(INDEX(Schedule!$A$3:$C$258,MATCH('BASIC DATA'!B36,Schedule!$A$3:$A$258,0),2),"")</f>
        <v/>
      </c>
      <c r="D36" s="40"/>
      <c r="E36" s="89" t="str">
        <f>IFERROR(INDEX(Schedule!$A$3:$C$258,MATCH('BASIC DATA'!B36,Schedule!$A$3:$A$258,0),3),"")</f>
        <v/>
      </c>
      <c r="F36" s="39"/>
      <c r="G36" s="115"/>
      <c r="H36" s="114"/>
      <c r="I36" s="114"/>
      <c r="J36" s="115"/>
      <c r="K36" s="39"/>
      <c r="L36" s="39"/>
      <c r="M36" s="115"/>
      <c r="N36" s="114"/>
      <c r="O36" s="114"/>
      <c r="P36" s="115"/>
      <c r="Q36" s="39"/>
      <c r="R36" s="39"/>
      <c r="S36" s="115"/>
      <c r="T36" s="114"/>
      <c r="U36" s="114"/>
      <c r="V36" s="115"/>
      <c r="W36" s="39"/>
      <c r="X36" s="39"/>
      <c r="Y36" s="115"/>
      <c r="Z36" s="114"/>
      <c r="AA36" s="114"/>
      <c r="AB36" s="115"/>
      <c r="AC36" s="39"/>
      <c r="AD36" s="39"/>
      <c r="AE36" s="115"/>
      <c r="AF36" s="114"/>
      <c r="AG36" s="114"/>
      <c r="AH36" s="115"/>
      <c r="AI36" s="39"/>
      <c r="AJ36" s="39"/>
      <c r="AK36" s="115"/>
      <c r="AL36" s="114"/>
      <c r="AM36" s="114"/>
      <c r="AN36" s="115"/>
      <c r="AO36" s="39"/>
      <c r="AP36" s="39"/>
      <c r="AQ36" s="115"/>
      <c r="AR36" s="114"/>
      <c r="AS36" s="114"/>
      <c r="AT36" s="115"/>
      <c r="AU36" s="39"/>
      <c r="AV36" s="39"/>
      <c r="AW36" s="115"/>
      <c r="AX36" s="114"/>
      <c r="AY36" s="114"/>
      <c r="AZ36" s="115"/>
      <c r="BA36" s="39"/>
      <c r="BB36" s="39"/>
      <c r="BC36" s="115"/>
      <c r="BD36" s="114"/>
      <c r="BE36" s="114"/>
      <c r="BF36" s="115"/>
      <c r="BG36" s="39"/>
      <c r="BH36" s="39"/>
      <c r="BI36" s="115"/>
      <c r="BJ36" s="114"/>
      <c r="BK36" s="114"/>
      <c r="BL36" s="115"/>
      <c r="BM36" s="39"/>
      <c r="BN36" s="39"/>
      <c r="BO36" s="115"/>
      <c r="BP36" s="114"/>
      <c r="BQ36" s="114"/>
      <c r="BR36" s="115"/>
      <c r="BS36" s="39"/>
      <c r="BT36" s="39"/>
      <c r="BU36" s="115"/>
      <c r="BV36" s="114"/>
      <c r="BW36" s="114"/>
      <c r="BX36" s="115"/>
      <c r="BY36" s="39"/>
      <c r="BZ36" s="39"/>
      <c r="CA36" s="115"/>
      <c r="CB36" s="114"/>
      <c r="CC36" s="114"/>
      <c r="CD36" s="115"/>
      <c r="CE36" s="39"/>
      <c r="CF36" s="39"/>
      <c r="CG36" s="115"/>
      <c r="CH36" s="114"/>
      <c r="CI36" s="114"/>
      <c r="CJ36" s="115"/>
      <c r="CK36" s="39"/>
      <c r="CL36" s="39"/>
      <c r="CM36" s="115"/>
      <c r="CN36" s="114"/>
      <c r="CO36" s="114"/>
      <c r="CP36" s="115"/>
      <c r="CQ36" s="39"/>
      <c r="CR36" s="39"/>
      <c r="CS36" s="115"/>
      <c r="CT36" s="114"/>
      <c r="CU36" s="114"/>
      <c r="CV36" s="115"/>
      <c r="CW36" s="39"/>
      <c r="CX36" s="39"/>
      <c r="CY36" s="115"/>
      <c r="CZ36" s="114"/>
      <c r="DA36" s="114"/>
      <c r="DB36" s="115"/>
      <c r="DC36" s="39"/>
      <c r="DD36" s="39"/>
      <c r="DE36" s="115"/>
      <c r="DF36" s="114"/>
      <c r="DG36" s="114"/>
      <c r="DH36" s="115"/>
      <c r="DI36" s="39"/>
      <c r="DJ36" s="39"/>
      <c r="DK36" s="115"/>
      <c r="DL36" s="114"/>
      <c r="DM36" s="114"/>
      <c r="DN36" s="115"/>
      <c r="DO36" s="39"/>
      <c r="DP36" s="39"/>
      <c r="DQ36" s="115"/>
      <c r="DR36" s="114"/>
      <c r="DS36" s="114"/>
      <c r="DT36" s="115"/>
      <c r="DU36" s="39"/>
      <c r="DV36" s="39"/>
      <c r="DW36" s="115"/>
      <c r="DX36" s="114"/>
      <c r="DY36" s="114"/>
      <c r="DZ36" s="115"/>
      <c r="EA36" s="39"/>
      <c r="EB36" s="39"/>
      <c r="EC36" s="115"/>
      <c r="ED36" s="114"/>
      <c r="EE36" s="114"/>
      <c r="EF36" s="115"/>
      <c r="EG36" s="39"/>
      <c r="EH36" s="39"/>
      <c r="EI36" s="115"/>
      <c r="EJ36" s="114"/>
      <c r="EK36" s="114"/>
      <c r="EL36" s="115"/>
      <c r="EM36" s="39"/>
      <c r="EN36" s="39"/>
      <c r="EO36" s="115"/>
      <c r="EP36" s="114"/>
      <c r="EQ36" s="114"/>
      <c r="ER36" s="115"/>
      <c r="ES36" s="39"/>
      <c r="ET36" s="39"/>
      <c r="EU36" s="115"/>
      <c r="EV36" s="114"/>
      <c r="EW36" s="114"/>
      <c r="EX36" s="115"/>
      <c r="EY36" s="39"/>
      <c r="EZ36" s="39"/>
      <c r="FA36" s="115"/>
      <c r="FB36" s="114"/>
      <c r="FC36" s="114"/>
      <c r="FD36" s="115"/>
      <c r="FE36" s="39"/>
      <c r="FF36" s="39"/>
      <c r="FG36" s="115"/>
      <c r="FH36" s="114"/>
      <c r="FI36" s="114"/>
      <c r="FJ36" s="115"/>
      <c r="FK36" s="39"/>
      <c r="FL36" s="39"/>
      <c r="FM36" s="115"/>
      <c r="FN36" s="114"/>
      <c r="FO36" s="114"/>
      <c r="FP36" s="115"/>
      <c r="FQ36" s="39"/>
      <c r="FR36" s="39"/>
      <c r="FS36" s="115"/>
      <c r="FT36" s="114"/>
      <c r="FU36" s="114"/>
      <c r="FV36" s="115"/>
      <c r="FW36" s="39"/>
      <c r="FX36" s="39"/>
      <c r="FY36" s="115"/>
      <c r="FZ36" s="114"/>
      <c r="GA36" s="114"/>
      <c r="GB36" s="115"/>
      <c r="GC36" s="39"/>
      <c r="GD36" s="39"/>
      <c r="GE36" s="115"/>
      <c r="GF36" s="114"/>
      <c r="GG36" s="114"/>
      <c r="GH36" s="115"/>
      <c r="GI36" s="39"/>
      <c r="GJ36" s="39"/>
      <c r="GK36" s="115"/>
      <c r="GL36" s="114"/>
      <c r="GM36" s="114"/>
      <c r="GN36" s="115"/>
      <c r="GO36" s="39"/>
      <c r="GP36" s="48"/>
    </row>
    <row r="37" spans="1:198" ht="50.1" customHeight="1">
      <c r="A37" s="45"/>
      <c r="B37" s="108"/>
      <c r="C37" s="89" t="str">
        <f>IFERROR(INDEX(Schedule!$A$3:$C$258,MATCH('BASIC DATA'!B37,Schedule!$A$3:$A$258,0),2),"")</f>
        <v/>
      </c>
      <c r="D37" s="40"/>
      <c r="E37" s="89" t="str">
        <f>IFERROR(INDEX(Schedule!$A$3:$C$258,MATCH('BASIC DATA'!B37,Schedule!$A$3:$A$258,0),3),"")</f>
        <v/>
      </c>
      <c r="F37" s="39"/>
      <c r="G37" s="115"/>
      <c r="H37" s="114"/>
      <c r="I37" s="114"/>
      <c r="J37" s="115"/>
      <c r="K37" s="39"/>
      <c r="L37" s="39"/>
      <c r="M37" s="115"/>
      <c r="N37" s="114"/>
      <c r="O37" s="114"/>
      <c r="P37" s="115"/>
      <c r="Q37" s="39"/>
      <c r="R37" s="39"/>
      <c r="S37" s="115"/>
      <c r="T37" s="114"/>
      <c r="U37" s="114"/>
      <c r="V37" s="115"/>
      <c r="W37" s="39"/>
      <c r="X37" s="39"/>
      <c r="Y37" s="115"/>
      <c r="Z37" s="114"/>
      <c r="AA37" s="114"/>
      <c r="AB37" s="115"/>
      <c r="AC37" s="39"/>
      <c r="AD37" s="39"/>
      <c r="AE37" s="115"/>
      <c r="AF37" s="114"/>
      <c r="AG37" s="114"/>
      <c r="AH37" s="115"/>
      <c r="AI37" s="39"/>
      <c r="AJ37" s="39"/>
      <c r="AK37" s="115"/>
      <c r="AL37" s="114"/>
      <c r="AM37" s="114"/>
      <c r="AN37" s="115"/>
      <c r="AO37" s="39"/>
      <c r="AP37" s="39"/>
      <c r="AQ37" s="115"/>
      <c r="AR37" s="114"/>
      <c r="AS37" s="114"/>
      <c r="AT37" s="115"/>
      <c r="AU37" s="39"/>
      <c r="AV37" s="39"/>
      <c r="AW37" s="115"/>
      <c r="AX37" s="114"/>
      <c r="AY37" s="114"/>
      <c r="AZ37" s="115"/>
      <c r="BA37" s="39"/>
      <c r="BB37" s="39"/>
      <c r="BC37" s="115"/>
      <c r="BD37" s="114"/>
      <c r="BE37" s="114"/>
      <c r="BF37" s="115"/>
      <c r="BG37" s="39"/>
      <c r="BH37" s="39"/>
      <c r="BI37" s="115"/>
      <c r="BJ37" s="114"/>
      <c r="BK37" s="114"/>
      <c r="BL37" s="115"/>
      <c r="BM37" s="39"/>
      <c r="BN37" s="39"/>
      <c r="BO37" s="115"/>
      <c r="BP37" s="114"/>
      <c r="BQ37" s="114"/>
      <c r="BR37" s="115"/>
      <c r="BS37" s="39"/>
      <c r="BT37" s="39"/>
      <c r="BU37" s="115"/>
      <c r="BV37" s="114"/>
      <c r="BW37" s="114"/>
      <c r="BX37" s="115"/>
      <c r="BY37" s="39"/>
      <c r="BZ37" s="39"/>
      <c r="CA37" s="115"/>
      <c r="CB37" s="114"/>
      <c r="CC37" s="114"/>
      <c r="CD37" s="115"/>
      <c r="CE37" s="39"/>
      <c r="CF37" s="39"/>
      <c r="CG37" s="115"/>
      <c r="CH37" s="114"/>
      <c r="CI37" s="114"/>
      <c r="CJ37" s="115"/>
      <c r="CK37" s="39"/>
      <c r="CL37" s="39"/>
      <c r="CM37" s="115"/>
      <c r="CN37" s="114"/>
      <c r="CO37" s="114"/>
      <c r="CP37" s="115"/>
      <c r="CQ37" s="39"/>
      <c r="CR37" s="39"/>
      <c r="CS37" s="115"/>
      <c r="CT37" s="114"/>
      <c r="CU37" s="114"/>
      <c r="CV37" s="115"/>
      <c r="CW37" s="39"/>
      <c r="CX37" s="39"/>
      <c r="CY37" s="115"/>
      <c r="CZ37" s="114"/>
      <c r="DA37" s="114"/>
      <c r="DB37" s="115"/>
      <c r="DC37" s="39"/>
      <c r="DD37" s="39"/>
      <c r="DE37" s="115"/>
      <c r="DF37" s="114"/>
      <c r="DG37" s="114"/>
      <c r="DH37" s="115"/>
      <c r="DI37" s="39"/>
      <c r="DJ37" s="39"/>
      <c r="DK37" s="115"/>
      <c r="DL37" s="114"/>
      <c r="DM37" s="114"/>
      <c r="DN37" s="115"/>
      <c r="DO37" s="39"/>
      <c r="DP37" s="39"/>
      <c r="DQ37" s="115"/>
      <c r="DR37" s="114"/>
      <c r="DS37" s="114"/>
      <c r="DT37" s="115"/>
      <c r="DU37" s="39"/>
      <c r="DV37" s="39"/>
      <c r="DW37" s="115"/>
      <c r="DX37" s="114"/>
      <c r="DY37" s="114"/>
      <c r="DZ37" s="115"/>
      <c r="EA37" s="39"/>
      <c r="EB37" s="39"/>
      <c r="EC37" s="115"/>
      <c r="ED37" s="114"/>
      <c r="EE37" s="114"/>
      <c r="EF37" s="115"/>
      <c r="EG37" s="39"/>
      <c r="EH37" s="39"/>
      <c r="EI37" s="115"/>
      <c r="EJ37" s="114"/>
      <c r="EK37" s="114"/>
      <c r="EL37" s="115"/>
      <c r="EM37" s="39"/>
      <c r="EN37" s="39"/>
      <c r="EO37" s="115"/>
      <c r="EP37" s="114"/>
      <c r="EQ37" s="114"/>
      <c r="ER37" s="115"/>
      <c r="ES37" s="39"/>
      <c r="ET37" s="39"/>
      <c r="EU37" s="115"/>
      <c r="EV37" s="114"/>
      <c r="EW37" s="114"/>
      <c r="EX37" s="115"/>
      <c r="EY37" s="39"/>
      <c r="EZ37" s="39"/>
      <c r="FA37" s="115"/>
      <c r="FB37" s="114"/>
      <c r="FC37" s="114"/>
      <c r="FD37" s="115"/>
      <c r="FE37" s="39"/>
      <c r="FF37" s="39"/>
      <c r="FG37" s="115"/>
      <c r="FH37" s="114"/>
      <c r="FI37" s="114"/>
      <c r="FJ37" s="115"/>
      <c r="FK37" s="39"/>
      <c r="FL37" s="39"/>
      <c r="FM37" s="115"/>
      <c r="FN37" s="114"/>
      <c r="FO37" s="114"/>
      <c r="FP37" s="115"/>
      <c r="FQ37" s="39"/>
      <c r="FR37" s="39"/>
      <c r="FS37" s="115"/>
      <c r="FT37" s="114"/>
      <c r="FU37" s="114"/>
      <c r="FV37" s="115"/>
      <c r="FW37" s="39"/>
      <c r="FX37" s="39"/>
      <c r="FY37" s="115"/>
      <c r="FZ37" s="114"/>
      <c r="GA37" s="114"/>
      <c r="GB37" s="115"/>
      <c r="GC37" s="39"/>
      <c r="GD37" s="39"/>
      <c r="GE37" s="115"/>
      <c r="GF37" s="114"/>
      <c r="GG37" s="114"/>
      <c r="GH37" s="115"/>
      <c r="GI37" s="39"/>
      <c r="GJ37" s="39"/>
      <c r="GK37" s="115"/>
      <c r="GL37" s="114"/>
      <c r="GM37" s="114"/>
      <c r="GN37" s="115"/>
      <c r="GO37" s="39"/>
      <c r="GP37" s="48"/>
    </row>
    <row r="38" spans="1:198" ht="50.1" customHeight="1">
      <c r="A38" s="45"/>
      <c r="B38" s="108"/>
      <c r="C38" s="89" t="str">
        <f>IFERROR(INDEX(Schedule!$A$3:$C$258,MATCH('BASIC DATA'!B38,Schedule!$A$3:$A$258,0),2),"")</f>
        <v/>
      </c>
      <c r="D38" s="40"/>
      <c r="E38" s="89" t="str">
        <f>IFERROR(INDEX(Schedule!$A$3:$C$258,MATCH('BASIC DATA'!B38,Schedule!$A$3:$A$258,0),3),"")</f>
        <v/>
      </c>
      <c r="F38" s="39"/>
      <c r="G38" s="115"/>
      <c r="H38" s="114"/>
      <c r="I38" s="114"/>
      <c r="J38" s="115"/>
      <c r="K38" s="39"/>
      <c r="L38" s="39"/>
      <c r="M38" s="115"/>
      <c r="N38" s="114"/>
      <c r="O38" s="114"/>
      <c r="P38" s="115"/>
      <c r="Q38" s="39"/>
      <c r="R38" s="39"/>
      <c r="S38" s="115"/>
      <c r="T38" s="114"/>
      <c r="U38" s="114"/>
      <c r="V38" s="115"/>
      <c r="W38" s="39"/>
      <c r="X38" s="39"/>
      <c r="Y38" s="115"/>
      <c r="Z38" s="114"/>
      <c r="AA38" s="114"/>
      <c r="AB38" s="115"/>
      <c r="AC38" s="39"/>
      <c r="AD38" s="39"/>
      <c r="AE38" s="115"/>
      <c r="AF38" s="114"/>
      <c r="AG38" s="114"/>
      <c r="AH38" s="115"/>
      <c r="AI38" s="39"/>
      <c r="AJ38" s="39"/>
      <c r="AK38" s="115"/>
      <c r="AL38" s="114"/>
      <c r="AM38" s="114"/>
      <c r="AN38" s="115"/>
      <c r="AO38" s="39"/>
      <c r="AP38" s="39"/>
      <c r="AQ38" s="115"/>
      <c r="AR38" s="114"/>
      <c r="AS38" s="114"/>
      <c r="AT38" s="115"/>
      <c r="AU38" s="39"/>
      <c r="AV38" s="39"/>
      <c r="AW38" s="115"/>
      <c r="AX38" s="114"/>
      <c r="AY38" s="114"/>
      <c r="AZ38" s="115"/>
      <c r="BA38" s="39"/>
      <c r="BB38" s="39"/>
      <c r="BC38" s="115"/>
      <c r="BD38" s="114"/>
      <c r="BE38" s="114"/>
      <c r="BF38" s="115"/>
      <c r="BG38" s="39"/>
      <c r="BH38" s="39"/>
      <c r="BI38" s="115"/>
      <c r="BJ38" s="114"/>
      <c r="BK38" s="114"/>
      <c r="BL38" s="115"/>
      <c r="BM38" s="39"/>
      <c r="BN38" s="39"/>
      <c r="BO38" s="115"/>
      <c r="BP38" s="114"/>
      <c r="BQ38" s="114"/>
      <c r="BR38" s="115"/>
      <c r="BS38" s="39"/>
      <c r="BT38" s="39"/>
      <c r="BU38" s="115"/>
      <c r="BV38" s="114"/>
      <c r="BW38" s="114"/>
      <c r="BX38" s="115"/>
      <c r="BY38" s="39"/>
      <c r="BZ38" s="39"/>
      <c r="CA38" s="115"/>
      <c r="CB38" s="114"/>
      <c r="CC38" s="114"/>
      <c r="CD38" s="115"/>
      <c r="CE38" s="39"/>
      <c r="CF38" s="39"/>
      <c r="CG38" s="115"/>
      <c r="CH38" s="114"/>
      <c r="CI38" s="114"/>
      <c r="CJ38" s="115"/>
      <c r="CK38" s="39"/>
      <c r="CL38" s="39"/>
      <c r="CM38" s="115"/>
      <c r="CN38" s="114"/>
      <c r="CO38" s="114"/>
      <c r="CP38" s="115"/>
      <c r="CQ38" s="39"/>
      <c r="CR38" s="39"/>
      <c r="CS38" s="115"/>
      <c r="CT38" s="114"/>
      <c r="CU38" s="114"/>
      <c r="CV38" s="115"/>
      <c r="CW38" s="39"/>
      <c r="CX38" s="39"/>
      <c r="CY38" s="115"/>
      <c r="CZ38" s="114"/>
      <c r="DA38" s="114"/>
      <c r="DB38" s="115"/>
      <c r="DC38" s="39"/>
      <c r="DD38" s="39"/>
      <c r="DE38" s="115"/>
      <c r="DF38" s="114"/>
      <c r="DG38" s="114"/>
      <c r="DH38" s="115"/>
      <c r="DI38" s="39"/>
      <c r="DJ38" s="39"/>
      <c r="DK38" s="115"/>
      <c r="DL38" s="114"/>
      <c r="DM38" s="114"/>
      <c r="DN38" s="115"/>
      <c r="DO38" s="39"/>
      <c r="DP38" s="39"/>
      <c r="DQ38" s="115"/>
      <c r="DR38" s="114"/>
      <c r="DS38" s="114"/>
      <c r="DT38" s="115"/>
      <c r="DU38" s="39"/>
      <c r="DV38" s="39"/>
      <c r="DW38" s="115"/>
      <c r="DX38" s="114"/>
      <c r="DY38" s="114"/>
      <c r="DZ38" s="115"/>
      <c r="EA38" s="39"/>
      <c r="EB38" s="39"/>
      <c r="EC38" s="115"/>
      <c r="ED38" s="114"/>
      <c r="EE38" s="114"/>
      <c r="EF38" s="115"/>
      <c r="EG38" s="39"/>
      <c r="EH38" s="39"/>
      <c r="EI38" s="115"/>
      <c r="EJ38" s="114"/>
      <c r="EK38" s="114"/>
      <c r="EL38" s="115"/>
      <c r="EM38" s="39"/>
      <c r="EN38" s="39"/>
      <c r="EO38" s="115"/>
      <c r="EP38" s="114"/>
      <c r="EQ38" s="114"/>
      <c r="ER38" s="115"/>
      <c r="ES38" s="39"/>
      <c r="ET38" s="39"/>
      <c r="EU38" s="115"/>
      <c r="EV38" s="114"/>
      <c r="EW38" s="114"/>
      <c r="EX38" s="115"/>
      <c r="EY38" s="39"/>
      <c r="EZ38" s="39"/>
      <c r="FA38" s="115"/>
      <c r="FB38" s="114"/>
      <c r="FC38" s="114"/>
      <c r="FD38" s="115"/>
      <c r="FE38" s="39"/>
      <c r="FF38" s="39"/>
      <c r="FG38" s="115"/>
      <c r="FH38" s="114"/>
      <c r="FI38" s="114"/>
      <c r="FJ38" s="115"/>
      <c r="FK38" s="39"/>
      <c r="FL38" s="39"/>
      <c r="FM38" s="115"/>
      <c r="FN38" s="114"/>
      <c r="FO38" s="114"/>
      <c r="FP38" s="115"/>
      <c r="FQ38" s="39"/>
      <c r="FR38" s="39"/>
      <c r="FS38" s="115"/>
      <c r="FT38" s="114"/>
      <c r="FU38" s="114"/>
      <c r="FV38" s="115"/>
      <c r="FW38" s="39"/>
      <c r="FX38" s="39"/>
      <c r="FY38" s="115"/>
      <c r="FZ38" s="114"/>
      <c r="GA38" s="114"/>
      <c r="GB38" s="115"/>
      <c r="GC38" s="39"/>
      <c r="GD38" s="39"/>
      <c r="GE38" s="115"/>
      <c r="GF38" s="114"/>
      <c r="GG38" s="114"/>
      <c r="GH38" s="115"/>
      <c r="GI38" s="39"/>
      <c r="GJ38" s="39"/>
      <c r="GK38" s="115"/>
      <c r="GL38" s="114"/>
      <c r="GM38" s="114"/>
      <c r="GN38" s="115"/>
      <c r="GO38" s="39"/>
      <c r="GP38" s="48"/>
    </row>
    <row r="39" spans="1:198" ht="50.1" customHeight="1">
      <c r="A39" s="45"/>
      <c r="B39" s="108"/>
      <c r="C39" s="89" t="str">
        <f>IFERROR(INDEX(Schedule!$A$3:$C$258,MATCH('BASIC DATA'!B39,Schedule!$A$3:$A$258,0),2),"")</f>
        <v/>
      </c>
      <c r="D39" s="40"/>
      <c r="E39" s="89" t="str">
        <f>IFERROR(INDEX(Schedule!$A$3:$C$258,MATCH('BASIC DATA'!B39,Schedule!$A$3:$A$258,0),3),"")</f>
        <v/>
      </c>
      <c r="F39" s="39"/>
      <c r="G39" s="115"/>
      <c r="H39" s="114"/>
      <c r="I39" s="114"/>
      <c r="J39" s="115"/>
      <c r="K39" s="39"/>
      <c r="L39" s="39"/>
      <c r="M39" s="115"/>
      <c r="N39" s="114"/>
      <c r="O39" s="114"/>
      <c r="P39" s="115"/>
      <c r="Q39" s="39"/>
      <c r="R39" s="39"/>
      <c r="S39" s="115"/>
      <c r="T39" s="114"/>
      <c r="U39" s="114"/>
      <c r="V39" s="115"/>
      <c r="W39" s="39"/>
      <c r="X39" s="39"/>
      <c r="Y39" s="115"/>
      <c r="Z39" s="114"/>
      <c r="AA39" s="114"/>
      <c r="AB39" s="115"/>
      <c r="AC39" s="39"/>
      <c r="AD39" s="39"/>
      <c r="AE39" s="115"/>
      <c r="AF39" s="114"/>
      <c r="AG39" s="114"/>
      <c r="AH39" s="115"/>
      <c r="AI39" s="39"/>
      <c r="AJ39" s="39"/>
      <c r="AK39" s="115"/>
      <c r="AL39" s="114"/>
      <c r="AM39" s="114"/>
      <c r="AN39" s="115"/>
      <c r="AO39" s="39"/>
      <c r="AP39" s="39"/>
      <c r="AQ39" s="115"/>
      <c r="AR39" s="114"/>
      <c r="AS39" s="114"/>
      <c r="AT39" s="115"/>
      <c r="AU39" s="39"/>
      <c r="AV39" s="39"/>
      <c r="AW39" s="115"/>
      <c r="AX39" s="114"/>
      <c r="AY39" s="114"/>
      <c r="AZ39" s="115"/>
      <c r="BA39" s="39"/>
      <c r="BB39" s="39"/>
      <c r="BC39" s="115"/>
      <c r="BD39" s="114"/>
      <c r="BE39" s="114"/>
      <c r="BF39" s="115"/>
      <c r="BG39" s="39"/>
      <c r="BH39" s="39"/>
      <c r="BI39" s="115"/>
      <c r="BJ39" s="114"/>
      <c r="BK39" s="114"/>
      <c r="BL39" s="115"/>
      <c r="BM39" s="39"/>
      <c r="BN39" s="39"/>
      <c r="BO39" s="115"/>
      <c r="BP39" s="114"/>
      <c r="BQ39" s="114"/>
      <c r="BR39" s="115"/>
      <c r="BS39" s="39"/>
      <c r="BT39" s="39"/>
      <c r="BU39" s="115"/>
      <c r="BV39" s="114"/>
      <c r="BW39" s="114"/>
      <c r="BX39" s="115"/>
      <c r="BY39" s="39"/>
      <c r="BZ39" s="39"/>
      <c r="CA39" s="115"/>
      <c r="CB39" s="114"/>
      <c r="CC39" s="114"/>
      <c r="CD39" s="115"/>
      <c r="CE39" s="39"/>
      <c r="CF39" s="39"/>
      <c r="CG39" s="115"/>
      <c r="CH39" s="114"/>
      <c r="CI39" s="114"/>
      <c r="CJ39" s="115"/>
      <c r="CK39" s="39"/>
      <c r="CL39" s="39"/>
      <c r="CM39" s="115"/>
      <c r="CN39" s="114"/>
      <c r="CO39" s="114"/>
      <c r="CP39" s="115"/>
      <c r="CQ39" s="39"/>
      <c r="CR39" s="39"/>
      <c r="CS39" s="115"/>
      <c r="CT39" s="114"/>
      <c r="CU39" s="114"/>
      <c r="CV39" s="115"/>
      <c r="CW39" s="39"/>
      <c r="CX39" s="39"/>
      <c r="CY39" s="115"/>
      <c r="CZ39" s="114"/>
      <c r="DA39" s="114"/>
      <c r="DB39" s="115"/>
      <c r="DC39" s="39"/>
      <c r="DD39" s="39"/>
      <c r="DE39" s="115"/>
      <c r="DF39" s="114"/>
      <c r="DG39" s="114"/>
      <c r="DH39" s="115"/>
      <c r="DI39" s="39"/>
      <c r="DJ39" s="39"/>
      <c r="DK39" s="115"/>
      <c r="DL39" s="114"/>
      <c r="DM39" s="114"/>
      <c r="DN39" s="115"/>
      <c r="DO39" s="39"/>
      <c r="DP39" s="39"/>
      <c r="DQ39" s="115"/>
      <c r="DR39" s="114"/>
      <c r="DS39" s="114"/>
      <c r="DT39" s="115"/>
      <c r="DU39" s="39"/>
      <c r="DV39" s="39"/>
      <c r="DW39" s="115"/>
      <c r="DX39" s="114"/>
      <c r="DY39" s="114"/>
      <c r="DZ39" s="115"/>
      <c r="EA39" s="39"/>
      <c r="EB39" s="39"/>
      <c r="EC39" s="115"/>
      <c r="ED39" s="114"/>
      <c r="EE39" s="114"/>
      <c r="EF39" s="115"/>
      <c r="EG39" s="39"/>
      <c r="EH39" s="39"/>
      <c r="EI39" s="115"/>
      <c r="EJ39" s="114"/>
      <c r="EK39" s="114"/>
      <c r="EL39" s="115"/>
      <c r="EM39" s="39"/>
      <c r="EN39" s="39"/>
      <c r="EO39" s="115"/>
      <c r="EP39" s="114"/>
      <c r="EQ39" s="114"/>
      <c r="ER39" s="115"/>
      <c r="ES39" s="39"/>
      <c r="ET39" s="39"/>
      <c r="EU39" s="115"/>
      <c r="EV39" s="114"/>
      <c r="EW39" s="114"/>
      <c r="EX39" s="115"/>
      <c r="EY39" s="39"/>
      <c r="EZ39" s="39"/>
      <c r="FA39" s="115"/>
      <c r="FB39" s="114"/>
      <c r="FC39" s="114"/>
      <c r="FD39" s="115"/>
      <c r="FE39" s="39"/>
      <c r="FF39" s="39"/>
      <c r="FG39" s="115"/>
      <c r="FH39" s="114"/>
      <c r="FI39" s="114"/>
      <c r="FJ39" s="115"/>
      <c r="FK39" s="39"/>
      <c r="FL39" s="39"/>
      <c r="FM39" s="115"/>
      <c r="FN39" s="114"/>
      <c r="FO39" s="114"/>
      <c r="FP39" s="115"/>
      <c r="FQ39" s="39"/>
      <c r="FR39" s="39"/>
      <c r="FS39" s="115"/>
      <c r="FT39" s="114"/>
      <c r="FU39" s="114"/>
      <c r="FV39" s="115"/>
      <c r="FW39" s="39"/>
      <c r="FX39" s="39"/>
      <c r="FY39" s="115"/>
      <c r="FZ39" s="114"/>
      <c r="GA39" s="114"/>
      <c r="GB39" s="115"/>
      <c r="GC39" s="39"/>
      <c r="GD39" s="39"/>
      <c r="GE39" s="115"/>
      <c r="GF39" s="114"/>
      <c r="GG39" s="114"/>
      <c r="GH39" s="115"/>
      <c r="GI39" s="39"/>
      <c r="GJ39" s="39"/>
      <c r="GK39" s="115"/>
      <c r="GL39" s="114"/>
      <c r="GM39" s="114"/>
      <c r="GN39" s="115"/>
      <c r="GO39" s="39"/>
      <c r="GP39" s="48"/>
    </row>
    <row r="40" spans="1:198" ht="50.1" customHeight="1">
      <c r="A40" s="45"/>
      <c r="B40" s="108"/>
      <c r="C40" s="89" t="str">
        <f>IFERROR(INDEX(Schedule!$A$3:$C$258,MATCH('BASIC DATA'!B40,Schedule!$A$3:$A$258,0),2),"")</f>
        <v/>
      </c>
      <c r="D40" s="40"/>
      <c r="E40" s="89" t="str">
        <f>IFERROR(INDEX(Schedule!$A$3:$C$258,MATCH('BASIC DATA'!B40,Schedule!$A$3:$A$258,0),3),"")</f>
        <v/>
      </c>
      <c r="F40" s="39"/>
      <c r="G40" s="115"/>
      <c r="H40" s="114"/>
      <c r="I40" s="114"/>
      <c r="J40" s="115"/>
      <c r="K40" s="39"/>
      <c r="L40" s="39"/>
      <c r="M40" s="115"/>
      <c r="N40" s="114"/>
      <c r="O40" s="114"/>
      <c r="P40" s="115"/>
      <c r="Q40" s="39"/>
      <c r="R40" s="39"/>
      <c r="S40" s="115"/>
      <c r="T40" s="114"/>
      <c r="U40" s="114"/>
      <c r="V40" s="115"/>
      <c r="W40" s="39"/>
      <c r="X40" s="39"/>
      <c r="Y40" s="115"/>
      <c r="Z40" s="114"/>
      <c r="AA40" s="114"/>
      <c r="AB40" s="115"/>
      <c r="AC40" s="39"/>
      <c r="AD40" s="39"/>
      <c r="AE40" s="115"/>
      <c r="AF40" s="114"/>
      <c r="AG40" s="114"/>
      <c r="AH40" s="115"/>
      <c r="AI40" s="39"/>
      <c r="AJ40" s="39"/>
      <c r="AK40" s="115"/>
      <c r="AL40" s="114"/>
      <c r="AM40" s="114"/>
      <c r="AN40" s="115"/>
      <c r="AO40" s="39"/>
      <c r="AP40" s="39"/>
      <c r="AQ40" s="115"/>
      <c r="AR40" s="114"/>
      <c r="AS40" s="114"/>
      <c r="AT40" s="115"/>
      <c r="AU40" s="39"/>
      <c r="AV40" s="39"/>
      <c r="AW40" s="115"/>
      <c r="AX40" s="114"/>
      <c r="AY40" s="114"/>
      <c r="AZ40" s="115"/>
      <c r="BA40" s="39"/>
      <c r="BB40" s="39"/>
      <c r="BC40" s="115"/>
      <c r="BD40" s="114"/>
      <c r="BE40" s="114"/>
      <c r="BF40" s="115"/>
      <c r="BG40" s="39"/>
      <c r="BH40" s="39"/>
      <c r="BI40" s="115"/>
      <c r="BJ40" s="114"/>
      <c r="BK40" s="114"/>
      <c r="BL40" s="115"/>
      <c r="BM40" s="39"/>
      <c r="BN40" s="39"/>
      <c r="BO40" s="115"/>
      <c r="BP40" s="114"/>
      <c r="BQ40" s="114"/>
      <c r="BR40" s="115"/>
      <c r="BS40" s="39"/>
      <c r="BT40" s="39"/>
      <c r="BU40" s="115"/>
      <c r="BV40" s="114"/>
      <c r="BW40" s="114"/>
      <c r="BX40" s="115"/>
      <c r="BY40" s="39"/>
      <c r="BZ40" s="39"/>
      <c r="CA40" s="115"/>
      <c r="CB40" s="114"/>
      <c r="CC40" s="114"/>
      <c r="CD40" s="115"/>
      <c r="CE40" s="39"/>
      <c r="CF40" s="39"/>
      <c r="CG40" s="115"/>
      <c r="CH40" s="114"/>
      <c r="CI40" s="114"/>
      <c r="CJ40" s="115"/>
      <c r="CK40" s="39"/>
      <c r="CL40" s="39"/>
      <c r="CM40" s="115"/>
      <c r="CN40" s="114"/>
      <c r="CO40" s="114"/>
      <c r="CP40" s="115"/>
      <c r="CQ40" s="39"/>
      <c r="CR40" s="39"/>
      <c r="CS40" s="115"/>
      <c r="CT40" s="114"/>
      <c r="CU40" s="114"/>
      <c r="CV40" s="115"/>
      <c r="CW40" s="39"/>
      <c r="CX40" s="39"/>
      <c r="CY40" s="115"/>
      <c r="CZ40" s="114"/>
      <c r="DA40" s="114"/>
      <c r="DB40" s="115"/>
      <c r="DC40" s="39"/>
      <c r="DD40" s="39"/>
      <c r="DE40" s="115"/>
      <c r="DF40" s="114"/>
      <c r="DG40" s="114"/>
      <c r="DH40" s="115"/>
      <c r="DI40" s="39"/>
      <c r="DJ40" s="39"/>
      <c r="DK40" s="115"/>
      <c r="DL40" s="114"/>
      <c r="DM40" s="114"/>
      <c r="DN40" s="115"/>
      <c r="DO40" s="39"/>
      <c r="DP40" s="39"/>
      <c r="DQ40" s="115"/>
      <c r="DR40" s="114"/>
      <c r="DS40" s="114"/>
      <c r="DT40" s="115"/>
      <c r="DU40" s="39"/>
      <c r="DV40" s="39"/>
      <c r="DW40" s="115"/>
      <c r="DX40" s="114"/>
      <c r="DY40" s="114"/>
      <c r="DZ40" s="115"/>
      <c r="EA40" s="39"/>
      <c r="EB40" s="39"/>
      <c r="EC40" s="115"/>
      <c r="ED40" s="114"/>
      <c r="EE40" s="114"/>
      <c r="EF40" s="115"/>
      <c r="EG40" s="39"/>
      <c r="EH40" s="39"/>
      <c r="EI40" s="115"/>
      <c r="EJ40" s="114"/>
      <c r="EK40" s="114"/>
      <c r="EL40" s="115"/>
      <c r="EM40" s="39"/>
      <c r="EN40" s="39"/>
      <c r="EO40" s="115"/>
      <c r="EP40" s="114"/>
      <c r="EQ40" s="114"/>
      <c r="ER40" s="115"/>
      <c r="ES40" s="39"/>
      <c r="ET40" s="39"/>
      <c r="EU40" s="115"/>
      <c r="EV40" s="114"/>
      <c r="EW40" s="114"/>
      <c r="EX40" s="115"/>
      <c r="EY40" s="39"/>
      <c r="EZ40" s="39"/>
      <c r="FA40" s="115"/>
      <c r="FB40" s="114"/>
      <c r="FC40" s="114"/>
      <c r="FD40" s="115"/>
      <c r="FE40" s="39"/>
      <c r="FF40" s="39"/>
      <c r="FG40" s="115"/>
      <c r="FH40" s="114"/>
      <c r="FI40" s="114"/>
      <c r="FJ40" s="115"/>
      <c r="FK40" s="39"/>
      <c r="FL40" s="39"/>
      <c r="FM40" s="115"/>
      <c r="FN40" s="114"/>
      <c r="FO40" s="114"/>
      <c r="FP40" s="115"/>
      <c r="FQ40" s="39"/>
      <c r="FR40" s="39"/>
      <c r="FS40" s="115"/>
      <c r="FT40" s="114"/>
      <c r="FU40" s="114"/>
      <c r="FV40" s="115"/>
      <c r="FW40" s="39"/>
      <c r="FX40" s="39"/>
      <c r="FY40" s="115"/>
      <c r="FZ40" s="114"/>
      <c r="GA40" s="114"/>
      <c r="GB40" s="115"/>
      <c r="GC40" s="39"/>
      <c r="GD40" s="39"/>
      <c r="GE40" s="115"/>
      <c r="GF40" s="114"/>
      <c r="GG40" s="114"/>
      <c r="GH40" s="115"/>
      <c r="GI40" s="39"/>
      <c r="GJ40" s="39"/>
      <c r="GK40" s="115"/>
      <c r="GL40" s="114"/>
      <c r="GM40" s="114"/>
      <c r="GN40" s="115"/>
      <c r="GO40" s="39"/>
      <c r="GP40" s="48"/>
    </row>
    <row r="41" spans="1:198" ht="50.1" customHeight="1">
      <c r="A41" s="45"/>
      <c r="B41" s="108"/>
      <c r="C41" s="89" t="str">
        <f>IFERROR(INDEX(Schedule!$A$3:$C$258,MATCH('BASIC DATA'!B41,Schedule!$A$3:$A$258,0),2),"")</f>
        <v/>
      </c>
      <c r="D41" s="40"/>
      <c r="E41" s="89" t="str">
        <f>IFERROR(INDEX(Schedule!$A$3:$C$258,MATCH('BASIC DATA'!B41,Schedule!$A$3:$A$258,0),3),"")</f>
        <v/>
      </c>
      <c r="F41" s="39"/>
      <c r="G41" s="115"/>
      <c r="H41" s="114"/>
      <c r="I41" s="114"/>
      <c r="J41" s="115"/>
      <c r="K41" s="39"/>
      <c r="L41" s="39"/>
      <c r="M41" s="115"/>
      <c r="N41" s="114"/>
      <c r="O41" s="114"/>
      <c r="P41" s="115"/>
      <c r="Q41" s="39"/>
      <c r="R41" s="39"/>
      <c r="S41" s="115"/>
      <c r="T41" s="114"/>
      <c r="U41" s="114"/>
      <c r="V41" s="115"/>
      <c r="W41" s="39"/>
      <c r="X41" s="39"/>
      <c r="Y41" s="115"/>
      <c r="Z41" s="114"/>
      <c r="AA41" s="114"/>
      <c r="AB41" s="115"/>
      <c r="AC41" s="39"/>
      <c r="AD41" s="39"/>
      <c r="AE41" s="115"/>
      <c r="AF41" s="114"/>
      <c r="AG41" s="114"/>
      <c r="AH41" s="115"/>
      <c r="AI41" s="39"/>
      <c r="AJ41" s="39"/>
      <c r="AK41" s="115"/>
      <c r="AL41" s="114"/>
      <c r="AM41" s="114"/>
      <c r="AN41" s="115"/>
      <c r="AO41" s="39"/>
      <c r="AP41" s="39"/>
      <c r="AQ41" s="115"/>
      <c r="AR41" s="114"/>
      <c r="AS41" s="114"/>
      <c r="AT41" s="115"/>
      <c r="AU41" s="39"/>
      <c r="AV41" s="39"/>
      <c r="AW41" s="115"/>
      <c r="AX41" s="114"/>
      <c r="AY41" s="114"/>
      <c r="AZ41" s="115"/>
      <c r="BA41" s="39"/>
      <c r="BB41" s="39"/>
      <c r="BC41" s="115"/>
      <c r="BD41" s="114"/>
      <c r="BE41" s="114"/>
      <c r="BF41" s="115"/>
      <c r="BG41" s="39"/>
      <c r="BH41" s="39"/>
      <c r="BI41" s="115"/>
      <c r="BJ41" s="114"/>
      <c r="BK41" s="114"/>
      <c r="BL41" s="115"/>
      <c r="BM41" s="39"/>
      <c r="BN41" s="39"/>
      <c r="BO41" s="115"/>
      <c r="BP41" s="114"/>
      <c r="BQ41" s="114"/>
      <c r="BR41" s="115"/>
      <c r="BS41" s="39"/>
      <c r="BT41" s="39"/>
      <c r="BU41" s="115"/>
      <c r="BV41" s="114"/>
      <c r="BW41" s="114"/>
      <c r="BX41" s="115"/>
      <c r="BY41" s="39"/>
      <c r="BZ41" s="39"/>
      <c r="CA41" s="115"/>
      <c r="CB41" s="114"/>
      <c r="CC41" s="114"/>
      <c r="CD41" s="115"/>
      <c r="CE41" s="39"/>
      <c r="CF41" s="39"/>
      <c r="CG41" s="115"/>
      <c r="CH41" s="114"/>
      <c r="CI41" s="114"/>
      <c r="CJ41" s="115"/>
      <c r="CK41" s="39"/>
      <c r="CL41" s="39"/>
      <c r="CM41" s="115"/>
      <c r="CN41" s="114"/>
      <c r="CO41" s="114"/>
      <c r="CP41" s="115"/>
      <c r="CQ41" s="39"/>
      <c r="CR41" s="39"/>
      <c r="CS41" s="115"/>
      <c r="CT41" s="114"/>
      <c r="CU41" s="114"/>
      <c r="CV41" s="115"/>
      <c r="CW41" s="39"/>
      <c r="CX41" s="39"/>
      <c r="CY41" s="115"/>
      <c r="CZ41" s="114"/>
      <c r="DA41" s="114"/>
      <c r="DB41" s="115"/>
      <c r="DC41" s="39"/>
      <c r="DD41" s="39"/>
      <c r="DE41" s="115"/>
      <c r="DF41" s="114"/>
      <c r="DG41" s="114"/>
      <c r="DH41" s="115"/>
      <c r="DI41" s="39"/>
      <c r="DJ41" s="39"/>
      <c r="DK41" s="115"/>
      <c r="DL41" s="114"/>
      <c r="DM41" s="114"/>
      <c r="DN41" s="115"/>
      <c r="DO41" s="39"/>
      <c r="DP41" s="39"/>
      <c r="DQ41" s="115"/>
      <c r="DR41" s="114"/>
      <c r="DS41" s="114"/>
      <c r="DT41" s="115"/>
      <c r="DU41" s="39"/>
      <c r="DV41" s="39"/>
      <c r="DW41" s="115"/>
      <c r="DX41" s="114"/>
      <c r="DY41" s="114"/>
      <c r="DZ41" s="115"/>
      <c r="EA41" s="39"/>
      <c r="EB41" s="39"/>
      <c r="EC41" s="115"/>
      <c r="ED41" s="114"/>
      <c r="EE41" s="114"/>
      <c r="EF41" s="115"/>
      <c r="EG41" s="39"/>
      <c r="EH41" s="39"/>
      <c r="EI41" s="115"/>
      <c r="EJ41" s="114"/>
      <c r="EK41" s="114"/>
      <c r="EL41" s="115"/>
      <c r="EM41" s="39"/>
      <c r="EN41" s="39"/>
      <c r="EO41" s="115"/>
      <c r="EP41" s="114"/>
      <c r="EQ41" s="114"/>
      <c r="ER41" s="115"/>
      <c r="ES41" s="39"/>
      <c r="ET41" s="39"/>
      <c r="EU41" s="115"/>
      <c r="EV41" s="114"/>
      <c r="EW41" s="114"/>
      <c r="EX41" s="115"/>
      <c r="EY41" s="39"/>
      <c r="EZ41" s="39"/>
      <c r="FA41" s="115"/>
      <c r="FB41" s="114"/>
      <c r="FC41" s="114"/>
      <c r="FD41" s="115"/>
      <c r="FE41" s="39"/>
      <c r="FF41" s="39"/>
      <c r="FG41" s="115"/>
      <c r="FH41" s="114"/>
      <c r="FI41" s="114"/>
      <c r="FJ41" s="115"/>
      <c r="FK41" s="39"/>
      <c r="FL41" s="39"/>
      <c r="FM41" s="115"/>
      <c r="FN41" s="114"/>
      <c r="FO41" s="114"/>
      <c r="FP41" s="115"/>
      <c r="FQ41" s="39"/>
      <c r="FR41" s="39"/>
      <c r="FS41" s="115"/>
      <c r="FT41" s="114"/>
      <c r="FU41" s="114"/>
      <c r="FV41" s="115"/>
      <c r="FW41" s="39"/>
      <c r="FX41" s="39"/>
      <c r="FY41" s="115"/>
      <c r="FZ41" s="114"/>
      <c r="GA41" s="114"/>
      <c r="GB41" s="115"/>
      <c r="GC41" s="39"/>
      <c r="GD41" s="39"/>
      <c r="GE41" s="115"/>
      <c r="GF41" s="114"/>
      <c r="GG41" s="114"/>
      <c r="GH41" s="115"/>
      <c r="GI41" s="39"/>
      <c r="GJ41" s="39"/>
      <c r="GK41" s="115"/>
      <c r="GL41" s="114"/>
      <c r="GM41" s="114"/>
      <c r="GN41" s="115"/>
      <c r="GO41" s="39"/>
      <c r="GP41" s="48"/>
    </row>
    <row r="42" spans="1:198" ht="50.1" customHeight="1">
      <c r="A42" s="45"/>
      <c r="B42" s="108"/>
      <c r="C42" s="89" t="str">
        <f>IFERROR(INDEX(Schedule!$A$3:$C$258,MATCH('BASIC DATA'!B42,Schedule!$A$3:$A$258,0),2),"")</f>
        <v/>
      </c>
      <c r="D42" s="40"/>
      <c r="E42" s="89" t="str">
        <f>IFERROR(INDEX(Schedule!$A$3:$C$258,MATCH('BASIC DATA'!B42,Schedule!$A$3:$A$258,0),3),"")</f>
        <v/>
      </c>
      <c r="F42" s="39"/>
      <c r="G42" s="115"/>
      <c r="H42" s="114"/>
      <c r="I42" s="114"/>
      <c r="J42" s="115"/>
      <c r="K42" s="39"/>
      <c r="L42" s="39"/>
      <c r="M42" s="115"/>
      <c r="N42" s="114"/>
      <c r="O42" s="114"/>
      <c r="P42" s="115"/>
      <c r="Q42" s="39"/>
      <c r="R42" s="39"/>
      <c r="S42" s="115"/>
      <c r="T42" s="114"/>
      <c r="U42" s="114"/>
      <c r="V42" s="115"/>
      <c r="W42" s="39"/>
      <c r="X42" s="39"/>
      <c r="Y42" s="115"/>
      <c r="Z42" s="114"/>
      <c r="AA42" s="114"/>
      <c r="AB42" s="115"/>
      <c r="AC42" s="39"/>
      <c r="AD42" s="39"/>
      <c r="AE42" s="115"/>
      <c r="AF42" s="114"/>
      <c r="AG42" s="114"/>
      <c r="AH42" s="115"/>
      <c r="AI42" s="39"/>
      <c r="AJ42" s="39"/>
      <c r="AK42" s="115"/>
      <c r="AL42" s="114"/>
      <c r="AM42" s="114"/>
      <c r="AN42" s="115"/>
      <c r="AO42" s="39"/>
      <c r="AP42" s="39"/>
      <c r="AQ42" s="115"/>
      <c r="AR42" s="114"/>
      <c r="AS42" s="114"/>
      <c r="AT42" s="115"/>
      <c r="AU42" s="39"/>
      <c r="AV42" s="39"/>
      <c r="AW42" s="115"/>
      <c r="AX42" s="114"/>
      <c r="AY42" s="114"/>
      <c r="AZ42" s="115"/>
      <c r="BA42" s="39"/>
      <c r="BB42" s="39"/>
      <c r="BC42" s="115"/>
      <c r="BD42" s="114"/>
      <c r="BE42" s="114"/>
      <c r="BF42" s="115"/>
      <c r="BG42" s="39"/>
      <c r="BH42" s="39"/>
      <c r="BI42" s="115"/>
      <c r="BJ42" s="114"/>
      <c r="BK42" s="114"/>
      <c r="BL42" s="115"/>
      <c r="BM42" s="39"/>
      <c r="BN42" s="39"/>
      <c r="BO42" s="115"/>
      <c r="BP42" s="114"/>
      <c r="BQ42" s="114"/>
      <c r="BR42" s="115"/>
      <c r="BS42" s="39"/>
      <c r="BT42" s="39"/>
      <c r="BU42" s="115"/>
      <c r="BV42" s="114"/>
      <c r="BW42" s="114"/>
      <c r="BX42" s="115"/>
      <c r="BY42" s="39"/>
      <c r="BZ42" s="39"/>
      <c r="CA42" s="115"/>
      <c r="CB42" s="114"/>
      <c r="CC42" s="114"/>
      <c r="CD42" s="115"/>
      <c r="CE42" s="39"/>
      <c r="CF42" s="39"/>
      <c r="CG42" s="115"/>
      <c r="CH42" s="114"/>
      <c r="CI42" s="114"/>
      <c r="CJ42" s="115"/>
      <c r="CK42" s="39"/>
      <c r="CL42" s="39"/>
      <c r="CM42" s="115"/>
      <c r="CN42" s="114"/>
      <c r="CO42" s="114"/>
      <c r="CP42" s="115"/>
      <c r="CQ42" s="39"/>
      <c r="CR42" s="39"/>
      <c r="CS42" s="115"/>
      <c r="CT42" s="114"/>
      <c r="CU42" s="114"/>
      <c r="CV42" s="115"/>
      <c r="CW42" s="39"/>
      <c r="CX42" s="39"/>
      <c r="CY42" s="115"/>
      <c r="CZ42" s="114"/>
      <c r="DA42" s="114"/>
      <c r="DB42" s="115"/>
      <c r="DC42" s="39"/>
      <c r="DD42" s="39"/>
      <c r="DE42" s="115"/>
      <c r="DF42" s="114"/>
      <c r="DG42" s="114"/>
      <c r="DH42" s="115"/>
      <c r="DI42" s="39"/>
      <c r="DJ42" s="39"/>
      <c r="DK42" s="115"/>
      <c r="DL42" s="114"/>
      <c r="DM42" s="114"/>
      <c r="DN42" s="115"/>
      <c r="DO42" s="39"/>
      <c r="DP42" s="39"/>
      <c r="DQ42" s="115"/>
      <c r="DR42" s="114"/>
      <c r="DS42" s="114"/>
      <c r="DT42" s="115"/>
      <c r="DU42" s="39"/>
      <c r="DV42" s="39"/>
      <c r="DW42" s="115"/>
      <c r="DX42" s="114"/>
      <c r="DY42" s="114"/>
      <c r="DZ42" s="115"/>
      <c r="EA42" s="39"/>
      <c r="EB42" s="39"/>
      <c r="EC42" s="115"/>
      <c r="ED42" s="114"/>
      <c r="EE42" s="114"/>
      <c r="EF42" s="115"/>
      <c r="EG42" s="39"/>
      <c r="EH42" s="39"/>
      <c r="EI42" s="115"/>
      <c r="EJ42" s="114"/>
      <c r="EK42" s="114"/>
      <c r="EL42" s="115"/>
      <c r="EM42" s="39"/>
      <c r="EN42" s="39"/>
      <c r="EO42" s="115"/>
      <c r="EP42" s="114"/>
      <c r="EQ42" s="114"/>
      <c r="ER42" s="115"/>
      <c r="ES42" s="39"/>
      <c r="ET42" s="39"/>
      <c r="EU42" s="115"/>
      <c r="EV42" s="114"/>
      <c r="EW42" s="114"/>
      <c r="EX42" s="115"/>
      <c r="EY42" s="39"/>
      <c r="EZ42" s="39"/>
      <c r="FA42" s="115"/>
      <c r="FB42" s="114"/>
      <c r="FC42" s="114"/>
      <c r="FD42" s="115"/>
      <c r="FE42" s="39"/>
      <c r="FF42" s="39"/>
      <c r="FG42" s="115"/>
      <c r="FH42" s="114"/>
      <c r="FI42" s="114"/>
      <c r="FJ42" s="115"/>
      <c r="FK42" s="39"/>
      <c r="FL42" s="39"/>
      <c r="FM42" s="115"/>
      <c r="FN42" s="114"/>
      <c r="FO42" s="114"/>
      <c r="FP42" s="115"/>
      <c r="FQ42" s="39"/>
      <c r="FR42" s="39"/>
      <c r="FS42" s="115"/>
      <c r="FT42" s="114"/>
      <c r="FU42" s="114"/>
      <c r="FV42" s="115"/>
      <c r="FW42" s="39"/>
      <c r="FX42" s="39"/>
      <c r="FY42" s="115"/>
      <c r="FZ42" s="114"/>
      <c r="GA42" s="114"/>
      <c r="GB42" s="115"/>
      <c r="GC42" s="39"/>
      <c r="GD42" s="39"/>
      <c r="GE42" s="115"/>
      <c r="GF42" s="114"/>
      <c r="GG42" s="114"/>
      <c r="GH42" s="115"/>
      <c r="GI42" s="39"/>
      <c r="GJ42" s="39"/>
      <c r="GK42" s="115"/>
      <c r="GL42" s="114"/>
      <c r="GM42" s="114"/>
      <c r="GN42" s="115"/>
      <c r="GO42" s="39"/>
      <c r="GP42" s="48"/>
    </row>
    <row r="43" spans="1:198" ht="50.1" customHeight="1">
      <c r="A43" s="45"/>
      <c r="B43" s="108"/>
      <c r="C43" s="89" t="str">
        <f>IFERROR(INDEX(Schedule!$A$3:$C$258,MATCH('BASIC DATA'!B43,Schedule!$A$3:$A$258,0),2),"")</f>
        <v/>
      </c>
      <c r="D43" s="40"/>
      <c r="E43" s="89" t="str">
        <f>IFERROR(INDEX(Schedule!$A$3:$C$258,MATCH('BASIC DATA'!B43,Schedule!$A$3:$A$258,0),3),"")</f>
        <v/>
      </c>
      <c r="F43" s="39"/>
      <c r="G43" s="115"/>
      <c r="H43" s="114"/>
      <c r="I43" s="114"/>
      <c r="J43" s="115"/>
      <c r="K43" s="39"/>
      <c r="L43" s="39"/>
      <c r="M43" s="115"/>
      <c r="N43" s="114"/>
      <c r="O43" s="114"/>
      <c r="P43" s="115"/>
      <c r="Q43" s="39"/>
      <c r="R43" s="39"/>
      <c r="S43" s="115"/>
      <c r="T43" s="114"/>
      <c r="U43" s="114"/>
      <c r="V43" s="115"/>
      <c r="W43" s="39"/>
      <c r="X43" s="39"/>
      <c r="Y43" s="115"/>
      <c r="Z43" s="114"/>
      <c r="AA43" s="114"/>
      <c r="AB43" s="115"/>
      <c r="AC43" s="39"/>
      <c r="AD43" s="39"/>
      <c r="AE43" s="115"/>
      <c r="AF43" s="114"/>
      <c r="AG43" s="114"/>
      <c r="AH43" s="115"/>
      <c r="AI43" s="39"/>
      <c r="AJ43" s="39"/>
      <c r="AK43" s="115"/>
      <c r="AL43" s="114"/>
      <c r="AM43" s="114"/>
      <c r="AN43" s="115"/>
      <c r="AO43" s="39"/>
      <c r="AP43" s="39"/>
      <c r="AQ43" s="115"/>
      <c r="AR43" s="114"/>
      <c r="AS43" s="114"/>
      <c r="AT43" s="115"/>
      <c r="AU43" s="39"/>
      <c r="AV43" s="39"/>
      <c r="AW43" s="115"/>
      <c r="AX43" s="114"/>
      <c r="AY43" s="114"/>
      <c r="AZ43" s="115"/>
      <c r="BA43" s="39"/>
      <c r="BB43" s="39"/>
      <c r="BC43" s="115"/>
      <c r="BD43" s="114"/>
      <c r="BE43" s="114"/>
      <c r="BF43" s="115"/>
      <c r="BG43" s="39"/>
      <c r="BH43" s="39"/>
      <c r="BI43" s="115"/>
      <c r="BJ43" s="114"/>
      <c r="BK43" s="114"/>
      <c r="BL43" s="115"/>
      <c r="BM43" s="39"/>
      <c r="BN43" s="39"/>
      <c r="BO43" s="115"/>
      <c r="BP43" s="114"/>
      <c r="BQ43" s="114"/>
      <c r="BR43" s="115"/>
      <c r="BS43" s="39"/>
      <c r="BT43" s="39"/>
      <c r="BU43" s="115"/>
      <c r="BV43" s="114"/>
      <c r="BW43" s="114"/>
      <c r="BX43" s="115"/>
      <c r="BY43" s="39"/>
      <c r="BZ43" s="39"/>
      <c r="CA43" s="115"/>
      <c r="CB43" s="114"/>
      <c r="CC43" s="114"/>
      <c r="CD43" s="115"/>
      <c r="CE43" s="39"/>
      <c r="CF43" s="39"/>
      <c r="CG43" s="115"/>
      <c r="CH43" s="114"/>
      <c r="CI43" s="114"/>
      <c r="CJ43" s="115"/>
      <c r="CK43" s="39"/>
      <c r="CL43" s="39"/>
      <c r="CM43" s="115"/>
      <c r="CN43" s="114"/>
      <c r="CO43" s="114"/>
      <c r="CP43" s="115"/>
      <c r="CQ43" s="39"/>
      <c r="CR43" s="39"/>
      <c r="CS43" s="115"/>
      <c r="CT43" s="114"/>
      <c r="CU43" s="114"/>
      <c r="CV43" s="115"/>
      <c r="CW43" s="39"/>
      <c r="CX43" s="39"/>
      <c r="CY43" s="115"/>
      <c r="CZ43" s="114"/>
      <c r="DA43" s="114"/>
      <c r="DB43" s="115"/>
      <c r="DC43" s="39"/>
      <c r="DD43" s="39"/>
      <c r="DE43" s="115"/>
      <c r="DF43" s="114"/>
      <c r="DG43" s="114"/>
      <c r="DH43" s="115"/>
      <c r="DI43" s="39"/>
      <c r="DJ43" s="39"/>
      <c r="DK43" s="115"/>
      <c r="DL43" s="114"/>
      <c r="DM43" s="114"/>
      <c r="DN43" s="115"/>
      <c r="DO43" s="39"/>
      <c r="DP43" s="39"/>
      <c r="DQ43" s="115"/>
      <c r="DR43" s="114"/>
      <c r="DS43" s="114"/>
      <c r="DT43" s="115"/>
      <c r="DU43" s="39"/>
      <c r="DV43" s="39"/>
      <c r="DW43" s="115"/>
      <c r="DX43" s="114"/>
      <c r="DY43" s="114"/>
      <c r="DZ43" s="115"/>
      <c r="EA43" s="39"/>
      <c r="EB43" s="39"/>
      <c r="EC43" s="115"/>
      <c r="ED43" s="114"/>
      <c r="EE43" s="114"/>
      <c r="EF43" s="115"/>
      <c r="EG43" s="39"/>
      <c r="EH43" s="39"/>
      <c r="EI43" s="115"/>
      <c r="EJ43" s="114"/>
      <c r="EK43" s="114"/>
      <c r="EL43" s="115"/>
      <c r="EM43" s="39"/>
      <c r="EN43" s="39"/>
      <c r="EO43" s="115"/>
      <c r="EP43" s="114"/>
      <c r="EQ43" s="114"/>
      <c r="ER43" s="115"/>
      <c r="ES43" s="39"/>
      <c r="ET43" s="39"/>
      <c r="EU43" s="115"/>
      <c r="EV43" s="114"/>
      <c r="EW43" s="114"/>
      <c r="EX43" s="115"/>
      <c r="EY43" s="39"/>
      <c r="EZ43" s="39"/>
      <c r="FA43" s="115"/>
      <c r="FB43" s="114"/>
      <c r="FC43" s="114"/>
      <c r="FD43" s="115"/>
      <c r="FE43" s="39"/>
      <c r="FF43" s="39"/>
      <c r="FG43" s="115"/>
      <c r="FH43" s="114"/>
      <c r="FI43" s="114"/>
      <c r="FJ43" s="115"/>
      <c r="FK43" s="39"/>
      <c r="FL43" s="39"/>
      <c r="FM43" s="115"/>
      <c r="FN43" s="114"/>
      <c r="FO43" s="114"/>
      <c r="FP43" s="115"/>
      <c r="FQ43" s="39"/>
      <c r="FR43" s="39"/>
      <c r="FS43" s="115"/>
      <c r="FT43" s="114"/>
      <c r="FU43" s="114"/>
      <c r="FV43" s="115"/>
      <c r="FW43" s="39"/>
      <c r="FX43" s="39"/>
      <c r="FY43" s="115"/>
      <c r="FZ43" s="114"/>
      <c r="GA43" s="114"/>
      <c r="GB43" s="115"/>
      <c r="GC43" s="39"/>
      <c r="GD43" s="39"/>
      <c r="GE43" s="115"/>
      <c r="GF43" s="114"/>
      <c r="GG43" s="114"/>
      <c r="GH43" s="115"/>
      <c r="GI43" s="39"/>
      <c r="GJ43" s="39"/>
      <c r="GK43" s="115"/>
      <c r="GL43" s="114"/>
      <c r="GM43" s="114"/>
      <c r="GN43" s="115"/>
      <c r="GO43" s="39"/>
      <c r="GP43" s="48"/>
    </row>
    <row r="44" spans="1:198" ht="50.1" customHeight="1">
      <c r="A44" s="45"/>
      <c r="B44" s="108"/>
      <c r="C44" s="89" t="str">
        <f>IFERROR(INDEX(Schedule!$A$3:$C$258,MATCH('BASIC DATA'!B44,Schedule!$A$3:$A$258,0),2),"")</f>
        <v/>
      </c>
      <c r="D44" s="40"/>
      <c r="E44" s="89" t="str">
        <f>IFERROR(INDEX(Schedule!$A$3:$C$258,MATCH('BASIC DATA'!B44,Schedule!$A$3:$A$258,0),3),"")</f>
        <v/>
      </c>
      <c r="F44" s="39"/>
      <c r="G44" s="115"/>
      <c r="H44" s="114"/>
      <c r="I44" s="114"/>
      <c r="J44" s="115"/>
      <c r="K44" s="39"/>
      <c r="L44" s="39"/>
      <c r="M44" s="115"/>
      <c r="N44" s="114"/>
      <c r="O44" s="114"/>
      <c r="P44" s="115"/>
      <c r="Q44" s="39"/>
      <c r="R44" s="39"/>
      <c r="S44" s="115"/>
      <c r="T44" s="114"/>
      <c r="U44" s="114"/>
      <c r="V44" s="115"/>
      <c r="W44" s="39"/>
      <c r="X44" s="39"/>
      <c r="Y44" s="115"/>
      <c r="Z44" s="114"/>
      <c r="AA44" s="114"/>
      <c r="AB44" s="115"/>
      <c r="AC44" s="39"/>
      <c r="AD44" s="39"/>
      <c r="AE44" s="115"/>
      <c r="AF44" s="114"/>
      <c r="AG44" s="114"/>
      <c r="AH44" s="115"/>
      <c r="AI44" s="39"/>
      <c r="AJ44" s="39"/>
      <c r="AK44" s="115"/>
      <c r="AL44" s="114"/>
      <c r="AM44" s="114"/>
      <c r="AN44" s="115"/>
      <c r="AO44" s="39"/>
      <c r="AP44" s="39"/>
      <c r="AQ44" s="115"/>
      <c r="AR44" s="114"/>
      <c r="AS44" s="114"/>
      <c r="AT44" s="115"/>
      <c r="AU44" s="39"/>
      <c r="AV44" s="39"/>
      <c r="AW44" s="115"/>
      <c r="AX44" s="114"/>
      <c r="AY44" s="114"/>
      <c r="AZ44" s="115"/>
      <c r="BA44" s="39"/>
      <c r="BB44" s="39"/>
      <c r="BC44" s="115"/>
      <c r="BD44" s="114"/>
      <c r="BE44" s="114"/>
      <c r="BF44" s="115"/>
      <c r="BG44" s="39"/>
      <c r="BH44" s="39"/>
      <c r="BI44" s="115"/>
      <c r="BJ44" s="114"/>
      <c r="BK44" s="114"/>
      <c r="BL44" s="115"/>
      <c r="BM44" s="39"/>
      <c r="BN44" s="39"/>
      <c r="BO44" s="115"/>
      <c r="BP44" s="114"/>
      <c r="BQ44" s="114"/>
      <c r="BR44" s="115"/>
      <c r="BS44" s="39"/>
      <c r="BT44" s="39"/>
      <c r="BU44" s="115"/>
      <c r="BV44" s="114"/>
      <c r="BW44" s="114"/>
      <c r="BX44" s="115"/>
      <c r="BY44" s="39"/>
      <c r="BZ44" s="39"/>
      <c r="CA44" s="115"/>
      <c r="CB44" s="114"/>
      <c r="CC44" s="114"/>
      <c r="CD44" s="115"/>
      <c r="CE44" s="39"/>
      <c r="CF44" s="39"/>
      <c r="CG44" s="115"/>
      <c r="CH44" s="114"/>
      <c r="CI44" s="114"/>
      <c r="CJ44" s="115"/>
      <c r="CK44" s="39"/>
      <c r="CL44" s="39"/>
      <c r="CM44" s="115"/>
      <c r="CN44" s="114"/>
      <c r="CO44" s="114"/>
      <c r="CP44" s="115"/>
      <c r="CQ44" s="39"/>
      <c r="CR44" s="39"/>
      <c r="CS44" s="115"/>
      <c r="CT44" s="114"/>
      <c r="CU44" s="114"/>
      <c r="CV44" s="115"/>
      <c r="CW44" s="39"/>
      <c r="CX44" s="39"/>
      <c r="CY44" s="115"/>
      <c r="CZ44" s="114"/>
      <c r="DA44" s="114"/>
      <c r="DB44" s="115"/>
      <c r="DC44" s="39"/>
      <c r="DD44" s="39"/>
      <c r="DE44" s="115"/>
      <c r="DF44" s="114"/>
      <c r="DG44" s="114"/>
      <c r="DH44" s="115"/>
      <c r="DI44" s="39"/>
      <c r="DJ44" s="39"/>
      <c r="DK44" s="115"/>
      <c r="DL44" s="114"/>
      <c r="DM44" s="114"/>
      <c r="DN44" s="115"/>
      <c r="DO44" s="39"/>
      <c r="DP44" s="39"/>
      <c r="DQ44" s="115"/>
      <c r="DR44" s="114"/>
      <c r="DS44" s="114"/>
      <c r="DT44" s="115"/>
      <c r="DU44" s="39"/>
      <c r="DV44" s="39"/>
      <c r="DW44" s="115"/>
      <c r="DX44" s="114"/>
      <c r="DY44" s="114"/>
      <c r="DZ44" s="115"/>
      <c r="EA44" s="39"/>
      <c r="EB44" s="39"/>
      <c r="EC44" s="115"/>
      <c r="ED44" s="114"/>
      <c r="EE44" s="114"/>
      <c r="EF44" s="115"/>
      <c r="EG44" s="39"/>
      <c r="EH44" s="39"/>
      <c r="EI44" s="115"/>
      <c r="EJ44" s="114"/>
      <c r="EK44" s="114"/>
      <c r="EL44" s="115"/>
      <c r="EM44" s="39"/>
      <c r="EN44" s="39"/>
      <c r="EO44" s="115"/>
      <c r="EP44" s="114"/>
      <c r="EQ44" s="114"/>
      <c r="ER44" s="115"/>
      <c r="ES44" s="39"/>
      <c r="ET44" s="39"/>
      <c r="EU44" s="115"/>
      <c r="EV44" s="114"/>
      <c r="EW44" s="114"/>
      <c r="EX44" s="115"/>
      <c r="EY44" s="39"/>
      <c r="EZ44" s="39"/>
      <c r="FA44" s="115"/>
      <c r="FB44" s="114"/>
      <c r="FC44" s="114"/>
      <c r="FD44" s="115"/>
      <c r="FE44" s="39"/>
      <c r="FF44" s="39"/>
      <c r="FG44" s="115"/>
      <c r="FH44" s="114"/>
      <c r="FI44" s="114"/>
      <c r="FJ44" s="115"/>
      <c r="FK44" s="39"/>
      <c r="FL44" s="39"/>
      <c r="FM44" s="115"/>
      <c r="FN44" s="114"/>
      <c r="FO44" s="114"/>
      <c r="FP44" s="115"/>
      <c r="FQ44" s="39"/>
      <c r="FR44" s="39"/>
      <c r="FS44" s="115"/>
      <c r="FT44" s="114"/>
      <c r="FU44" s="114"/>
      <c r="FV44" s="115"/>
      <c r="FW44" s="39"/>
      <c r="FX44" s="39"/>
      <c r="FY44" s="115"/>
      <c r="FZ44" s="114"/>
      <c r="GA44" s="114"/>
      <c r="GB44" s="115"/>
      <c r="GC44" s="39"/>
      <c r="GD44" s="39"/>
      <c r="GE44" s="115"/>
      <c r="GF44" s="114"/>
      <c r="GG44" s="114"/>
      <c r="GH44" s="115"/>
      <c r="GI44" s="39"/>
      <c r="GJ44" s="39"/>
      <c r="GK44" s="115"/>
      <c r="GL44" s="114"/>
      <c r="GM44" s="114"/>
      <c r="GN44" s="115"/>
      <c r="GO44" s="39"/>
      <c r="GP44" s="48"/>
    </row>
    <row r="45" spans="1:198" ht="50.1" customHeight="1">
      <c r="A45" s="45"/>
      <c r="B45" s="108"/>
      <c r="C45" s="89" t="str">
        <f>IFERROR(INDEX(Schedule!$A$3:$C$258,MATCH('BASIC DATA'!B45,Schedule!$A$3:$A$258,0),2),"")</f>
        <v/>
      </c>
      <c r="D45" s="40"/>
      <c r="E45" s="89" t="str">
        <f>IFERROR(INDEX(Schedule!$A$3:$C$258,MATCH('BASIC DATA'!B45,Schedule!$A$3:$A$258,0),3),"")</f>
        <v/>
      </c>
      <c r="F45" s="39"/>
      <c r="G45" s="115"/>
      <c r="H45" s="114"/>
      <c r="I45" s="114"/>
      <c r="J45" s="115"/>
      <c r="K45" s="39"/>
      <c r="L45" s="39"/>
      <c r="M45" s="115"/>
      <c r="N45" s="114"/>
      <c r="O45" s="114"/>
      <c r="P45" s="115"/>
      <c r="Q45" s="39"/>
      <c r="R45" s="39"/>
      <c r="S45" s="115"/>
      <c r="T45" s="114"/>
      <c r="U45" s="114"/>
      <c r="V45" s="115"/>
      <c r="W45" s="39"/>
      <c r="X45" s="39"/>
      <c r="Y45" s="115"/>
      <c r="Z45" s="114"/>
      <c r="AA45" s="114"/>
      <c r="AB45" s="115"/>
      <c r="AC45" s="39"/>
      <c r="AD45" s="39"/>
      <c r="AE45" s="115"/>
      <c r="AF45" s="114"/>
      <c r="AG45" s="114"/>
      <c r="AH45" s="115"/>
      <c r="AI45" s="39"/>
      <c r="AJ45" s="39"/>
      <c r="AK45" s="115"/>
      <c r="AL45" s="114"/>
      <c r="AM45" s="114"/>
      <c r="AN45" s="115"/>
      <c r="AO45" s="39"/>
      <c r="AP45" s="39"/>
      <c r="AQ45" s="115"/>
      <c r="AR45" s="114"/>
      <c r="AS45" s="114"/>
      <c r="AT45" s="115"/>
      <c r="AU45" s="39"/>
      <c r="AV45" s="39"/>
      <c r="AW45" s="115"/>
      <c r="AX45" s="114"/>
      <c r="AY45" s="114"/>
      <c r="AZ45" s="115"/>
      <c r="BA45" s="39"/>
      <c r="BB45" s="39"/>
      <c r="BC45" s="115"/>
      <c r="BD45" s="114"/>
      <c r="BE45" s="114"/>
      <c r="BF45" s="115"/>
      <c r="BG45" s="39"/>
      <c r="BH45" s="39"/>
      <c r="BI45" s="115"/>
      <c r="BJ45" s="114"/>
      <c r="BK45" s="114"/>
      <c r="BL45" s="115"/>
      <c r="BM45" s="39"/>
      <c r="BN45" s="39"/>
      <c r="BO45" s="115"/>
      <c r="BP45" s="114"/>
      <c r="BQ45" s="114"/>
      <c r="BR45" s="115"/>
      <c r="BS45" s="39"/>
      <c r="BT45" s="39"/>
      <c r="BU45" s="115"/>
      <c r="BV45" s="114"/>
      <c r="BW45" s="114"/>
      <c r="BX45" s="115"/>
      <c r="BY45" s="39"/>
      <c r="BZ45" s="39"/>
      <c r="CA45" s="115"/>
      <c r="CB45" s="114"/>
      <c r="CC45" s="114"/>
      <c r="CD45" s="115"/>
      <c r="CE45" s="39"/>
      <c r="CF45" s="39"/>
      <c r="CG45" s="115"/>
      <c r="CH45" s="114"/>
      <c r="CI45" s="114"/>
      <c r="CJ45" s="115"/>
      <c r="CK45" s="39"/>
      <c r="CL45" s="39"/>
      <c r="CM45" s="115"/>
      <c r="CN45" s="114"/>
      <c r="CO45" s="114"/>
      <c r="CP45" s="115"/>
      <c r="CQ45" s="39"/>
      <c r="CR45" s="39"/>
      <c r="CS45" s="115"/>
      <c r="CT45" s="114"/>
      <c r="CU45" s="114"/>
      <c r="CV45" s="115"/>
      <c r="CW45" s="39"/>
      <c r="CX45" s="39"/>
      <c r="CY45" s="115"/>
      <c r="CZ45" s="114"/>
      <c r="DA45" s="114"/>
      <c r="DB45" s="115"/>
      <c r="DC45" s="39"/>
      <c r="DD45" s="39"/>
      <c r="DE45" s="115"/>
      <c r="DF45" s="114"/>
      <c r="DG45" s="114"/>
      <c r="DH45" s="115"/>
      <c r="DI45" s="39"/>
      <c r="DJ45" s="39"/>
      <c r="DK45" s="115"/>
      <c r="DL45" s="114"/>
      <c r="DM45" s="114"/>
      <c r="DN45" s="115"/>
      <c r="DO45" s="39"/>
      <c r="DP45" s="39"/>
      <c r="DQ45" s="115"/>
      <c r="DR45" s="114"/>
      <c r="DS45" s="114"/>
      <c r="DT45" s="115"/>
      <c r="DU45" s="39"/>
      <c r="DV45" s="39"/>
      <c r="DW45" s="115"/>
      <c r="DX45" s="114"/>
      <c r="DY45" s="114"/>
      <c r="DZ45" s="115"/>
      <c r="EA45" s="39"/>
      <c r="EB45" s="39"/>
      <c r="EC45" s="115"/>
      <c r="ED45" s="114"/>
      <c r="EE45" s="114"/>
      <c r="EF45" s="115"/>
      <c r="EG45" s="39"/>
      <c r="EH45" s="39"/>
      <c r="EI45" s="115"/>
      <c r="EJ45" s="114"/>
      <c r="EK45" s="114"/>
      <c r="EL45" s="115"/>
      <c r="EM45" s="39"/>
      <c r="EN45" s="39"/>
      <c r="EO45" s="115"/>
      <c r="EP45" s="114"/>
      <c r="EQ45" s="114"/>
      <c r="ER45" s="115"/>
      <c r="ES45" s="39"/>
      <c r="ET45" s="39"/>
      <c r="EU45" s="115"/>
      <c r="EV45" s="114"/>
      <c r="EW45" s="114"/>
      <c r="EX45" s="115"/>
      <c r="EY45" s="39"/>
      <c r="EZ45" s="39"/>
      <c r="FA45" s="115"/>
      <c r="FB45" s="114"/>
      <c r="FC45" s="114"/>
      <c r="FD45" s="115"/>
      <c r="FE45" s="39"/>
      <c r="FF45" s="39"/>
      <c r="FG45" s="115"/>
      <c r="FH45" s="114"/>
      <c r="FI45" s="114"/>
      <c r="FJ45" s="115"/>
      <c r="FK45" s="39"/>
      <c r="FL45" s="39"/>
      <c r="FM45" s="115"/>
      <c r="FN45" s="114"/>
      <c r="FO45" s="114"/>
      <c r="FP45" s="115"/>
      <c r="FQ45" s="39"/>
      <c r="FR45" s="39"/>
      <c r="FS45" s="115"/>
      <c r="FT45" s="114"/>
      <c r="FU45" s="114"/>
      <c r="FV45" s="115"/>
      <c r="FW45" s="39"/>
      <c r="FX45" s="39"/>
      <c r="FY45" s="115"/>
      <c r="FZ45" s="114"/>
      <c r="GA45" s="114"/>
      <c r="GB45" s="115"/>
      <c r="GC45" s="39"/>
      <c r="GD45" s="39"/>
      <c r="GE45" s="115"/>
      <c r="GF45" s="114"/>
      <c r="GG45" s="114"/>
      <c r="GH45" s="115"/>
      <c r="GI45" s="39"/>
      <c r="GJ45" s="39"/>
      <c r="GK45" s="115"/>
      <c r="GL45" s="114"/>
      <c r="GM45" s="114"/>
      <c r="GN45" s="115"/>
      <c r="GO45" s="39"/>
      <c r="GP45" s="48"/>
    </row>
    <row r="46" spans="1:198" ht="50.1" customHeight="1">
      <c r="A46" s="45"/>
      <c r="B46" s="108"/>
      <c r="C46" s="89" t="str">
        <f>IFERROR(INDEX(Schedule!$A$3:$C$258,MATCH('BASIC DATA'!B46,Schedule!$A$3:$A$258,0),2),"")</f>
        <v/>
      </c>
      <c r="D46" s="40"/>
      <c r="E46" s="89" t="str">
        <f>IFERROR(INDEX(Schedule!$A$3:$C$258,MATCH('BASIC DATA'!B46,Schedule!$A$3:$A$258,0),3),"")</f>
        <v/>
      </c>
      <c r="F46" s="39"/>
      <c r="G46" s="115"/>
      <c r="H46" s="114"/>
      <c r="I46" s="114"/>
      <c r="J46" s="115"/>
      <c r="K46" s="39"/>
      <c r="L46" s="39"/>
      <c r="M46" s="115"/>
      <c r="N46" s="114"/>
      <c r="O46" s="114"/>
      <c r="P46" s="115"/>
      <c r="Q46" s="39"/>
      <c r="R46" s="39"/>
      <c r="S46" s="115"/>
      <c r="T46" s="114"/>
      <c r="U46" s="114"/>
      <c r="V46" s="115"/>
      <c r="W46" s="39"/>
      <c r="X46" s="39"/>
      <c r="Y46" s="115"/>
      <c r="Z46" s="114"/>
      <c r="AA46" s="114"/>
      <c r="AB46" s="115"/>
      <c r="AC46" s="39"/>
      <c r="AD46" s="39"/>
      <c r="AE46" s="115"/>
      <c r="AF46" s="114"/>
      <c r="AG46" s="114"/>
      <c r="AH46" s="115"/>
      <c r="AI46" s="39"/>
      <c r="AJ46" s="39"/>
      <c r="AK46" s="115"/>
      <c r="AL46" s="114"/>
      <c r="AM46" s="114"/>
      <c r="AN46" s="115"/>
      <c r="AO46" s="39"/>
      <c r="AP46" s="39"/>
      <c r="AQ46" s="115"/>
      <c r="AR46" s="114"/>
      <c r="AS46" s="114"/>
      <c r="AT46" s="115"/>
      <c r="AU46" s="39"/>
      <c r="AV46" s="39"/>
      <c r="AW46" s="115"/>
      <c r="AX46" s="114"/>
      <c r="AY46" s="114"/>
      <c r="AZ46" s="115"/>
      <c r="BA46" s="39"/>
      <c r="BB46" s="39"/>
      <c r="BC46" s="115"/>
      <c r="BD46" s="114"/>
      <c r="BE46" s="114"/>
      <c r="BF46" s="115"/>
      <c r="BG46" s="39"/>
      <c r="BH46" s="39"/>
      <c r="BI46" s="115"/>
      <c r="BJ46" s="114"/>
      <c r="BK46" s="114"/>
      <c r="BL46" s="115"/>
      <c r="BM46" s="39"/>
      <c r="BN46" s="39"/>
      <c r="BO46" s="115"/>
      <c r="BP46" s="114"/>
      <c r="BQ46" s="114"/>
      <c r="BR46" s="115"/>
      <c r="BS46" s="39"/>
      <c r="BT46" s="39"/>
      <c r="BU46" s="115"/>
      <c r="BV46" s="114"/>
      <c r="BW46" s="114"/>
      <c r="BX46" s="115"/>
      <c r="BY46" s="39"/>
      <c r="BZ46" s="39"/>
      <c r="CA46" s="115"/>
      <c r="CB46" s="114"/>
      <c r="CC46" s="114"/>
      <c r="CD46" s="115"/>
      <c r="CE46" s="39"/>
      <c r="CF46" s="39"/>
      <c r="CG46" s="115"/>
      <c r="CH46" s="114"/>
      <c r="CI46" s="114"/>
      <c r="CJ46" s="115"/>
      <c r="CK46" s="39"/>
      <c r="CL46" s="39"/>
      <c r="CM46" s="115"/>
      <c r="CN46" s="114"/>
      <c r="CO46" s="114"/>
      <c r="CP46" s="115"/>
      <c r="CQ46" s="39"/>
      <c r="CR46" s="39"/>
      <c r="CS46" s="115"/>
      <c r="CT46" s="114"/>
      <c r="CU46" s="114"/>
      <c r="CV46" s="115"/>
      <c r="CW46" s="39"/>
      <c r="CX46" s="39"/>
      <c r="CY46" s="115"/>
      <c r="CZ46" s="114"/>
      <c r="DA46" s="114"/>
      <c r="DB46" s="115"/>
      <c r="DC46" s="39"/>
      <c r="DD46" s="39"/>
      <c r="DE46" s="115"/>
      <c r="DF46" s="114"/>
      <c r="DG46" s="114"/>
      <c r="DH46" s="115"/>
      <c r="DI46" s="39"/>
      <c r="DJ46" s="39"/>
      <c r="DK46" s="115"/>
      <c r="DL46" s="114"/>
      <c r="DM46" s="114"/>
      <c r="DN46" s="115"/>
      <c r="DO46" s="39"/>
      <c r="DP46" s="39"/>
      <c r="DQ46" s="115"/>
      <c r="DR46" s="114"/>
      <c r="DS46" s="114"/>
      <c r="DT46" s="115"/>
      <c r="DU46" s="39"/>
      <c r="DV46" s="39"/>
      <c r="DW46" s="115"/>
      <c r="DX46" s="114"/>
      <c r="DY46" s="114"/>
      <c r="DZ46" s="115"/>
      <c r="EA46" s="39"/>
      <c r="EB46" s="39"/>
      <c r="EC46" s="115"/>
      <c r="ED46" s="114"/>
      <c r="EE46" s="114"/>
      <c r="EF46" s="115"/>
      <c r="EG46" s="39"/>
      <c r="EH46" s="39"/>
      <c r="EI46" s="115"/>
      <c r="EJ46" s="114"/>
      <c r="EK46" s="114"/>
      <c r="EL46" s="115"/>
      <c r="EM46" s="39"/>
      <c r="EN46" s="39"/>
      <c r="EO46" s="115"/>
      <c r="EP46" s="114"/>
      <c r="EQ46" s="114"/>
      <c r="ER46" s="115"/>
      <c r="ES46" s="39"/>
      <c r="ET46" s="39"/>
      <c r="EU46" s="115"/>
      <c r="EV46" s="114"/>
      <c r="EW46" s="114"/>
      <c r="EX46" s="115"/>
      <c r="EY46" s="39"/>
      <c r="EZ46" s="39"/>
      <c r="FA46" s="115"/>
      <c r="FB46" s="114"/>
      <c r="FC46" s="114"/>
      <c r="FD46" s="115"/>
      <c r="FE46" s="39"/>
      <c r="FF46" s="39"/>
      <c r="FG46" s="115"/>
      <c r="FH46" s="114"/>
      <c r="FI46" s="114"/>
      <c r="FJ46" s="115"/>
      <c r="FK46" s="39"/>
      <c r="FL46" s="39"/>
      <c r="FM46" s="115"/>
      <c r="FN46" s="114"/>
      <c r="FO46" s="114"/>
      <c r="FP46" s="115"/>
      <c r="FQ46" s="39"/>
      <c r="FR46" s="39"/>
      <c r="FS46" s="115"/>
      <c r="FT46" s="114"/>
      <c r="FU46" s="114"/>
      <c r="FV46" s="115"/>
      <c r="FW46" s="39"/>
      <c r="FX46" s="39"/>
      <c r="FY46" s="115"/>
      <c r="FZ46" s="114"/>
      <c r="GA46" s="114"/>
      <c r="GB46" s="115"/>
      <c r="GC46" s="39"/>
      <c r="GD46" s="39"/>
      <c r="GE46" s="115"/>
      <c r="GF46" s="114"/>
      <c r="GG46" s="114"/>
      <c r="GH46" s="115"/>
      <c r="GI46" s="39"/>
      <c r="GJ46" s="39"/>
      <c r="GK46" s="115"/>
      <c r="GL46" s="114"/>
      <c r="GM46" s="114"/>
      <c r="GN46" s="115"/>
      <c r="GO46" s="39"/>
      <c r="GP46" s="48"/>
    </row>
    <row r="47" spans="1:198" ht="50.1" customHeight="1">
      <c r="A47" s="45"/>
      <c r="B47" s="108"/>
      <c r="C47" s="89" t="str">
        <f>IFERROR(INDEX(Schedule!$A$3:$C$258,MATCH('BASIC DATA'!B47,Schedule!$A$3:$A$258,0),2),"")</f>
        <v/>
      </c>
      <c r="D47" s="40"/>
      <c r="E47" s="89" t="str">
        <f>IFERROR(INDEX(Schedule!$A$3:$C$258,MATCH('BASIC DATA'!B47,Schedule!$A$3:$A$258,0),3),"")</f>
        <v/>
      </c>
      <c r="F47" s="39"/>
      <c r="G47" s="115"/>
      <c r="H47" s="114"/>
      <c r="I47" s="114"/>
      <c r="J47" s="115"/>
      <c r="K47" s="39"/>
      <c r="L47" s="39"/>
      <c r="M47" s="115"/>
      <c r="N47" s="114"/>
      <c r="O47" s="114"/>
      <c r="P47" s="115"/>
      <c r="Q47" s="39"/>
      <c r="R47" s="39"/>
      <c r="S47" s="115"/>
      <c r="T47" s="114"/>
      <c r="U47" s="114"/>
      <c r="V47" s="115"/>
      <c r="W47" s="39"/>
      <c r="X47" s="39"/>
      <c r="Y47" s="115"/>
      <c r="Z47" s="114"/>
      <c r="AA47" s="114"/>
      <c r="AB47" s="115"/>
      <c r="AC47" s="39"/>
      <c r="AD47" s="39"/>
      <c r="AE47" s="115"/>
      <c r="AF47" s="114"/>
      <c r="AG47" s="114"/>
      <c r="AH47" s="115"/>
      <c r="AI47" s="39"/>
      <c r="AJ47" s="39"/>
      <c r="AK47" s="115"/>
      <c r="AL47" s="114"/>
      <c r="AM47" s="114"/>
      <c r="AN47" s="115"/>
      <c r="AO47" s="39"/>
      <c r="AP47" s="39"/>
      <c r="AQ47" s="115"/>
      <c r="AR47" s="114"/>
      <c r="AS47" s="114"/>
      <c r="AT47" s="115"/>
      <c r="AU47" s="39"/>
      <c r="AV47" s="39"/>
      <c r="AW47" s="115"/>
      <c r="AX47" s="114"/>
      <c r="AY47" s="114"/>
      <c r="AZ47" s="115"/>
      <c r="BA47" s="39"/>
      <c r="BB47" s="39"/>
      <c r="BC47" s="115"/>
      <c r="BD47" s="114"/>
      <c r="BE47" s="114"/>
      <c r="BF47" s="115"/>
      <c r="BG47" s="39"/>
      <c r="BH47" s="39"/>
      <c r="BI47" s="115"/>
      <c r="BJ47" s="114"/>
      <c r="BK47" s="114"/>
      <c r="BL47" s="115"/>
      <c r="BM47" s="39"/>
      <c r="BN47" s="39"/>
      <c r="BO47" s="115"/>
      <c r="BP47" s="114"/>
      <c r="BQ47" s="114"/>
      <c r="BR47" s="115"/>
      <c r="BS47" s="39"/>
      <c r="BT47" s="39"/>
      <c r="BU47" s="115"/>
      <c r="BV47" s="114"/>
      <c r="BW47" s="114"/>
      <c r="BX47" s="115"/>
      <c r="BY47" s="39"/>
      <c r="BZ47" s="39"/>
      <c r="CA47" s="115"/>
      <c r="CB47" s="114"/>
      <c r="CC47" s="114"/>
      <c r="CD47" s="115"/>
      <c r="CE47" s="39"/>
      <c r="CF47" s="39"/>
      <c r="CG47" s="115"/>
      <c r="CH47" s="114"/>
      <c r="CI47" s="114"/>
      <c r="CJ47" s="115"/>
      <c r="CK47" s="39"/>
      <c r="CL47" s="39"/>
      <c r="CM47" s="115"/>
      <c r="CN47" s="114"/>
      <c r="CO47" s="114"/>
      <c r="CP47" s="115"/>
      <c r="CQ47" s="39"/>
      <c r="CR47" s="39"/>
      <c r="CS47" s="115"/>
      <c r="CT47" s="114"/>
      <c r="CU47" s="114"/>
      <c r="CV47" s="115"/>
      <c r="CW47" s="39"/>
      <c r="CX47" s="39"/>
      <c r="CY47" s="115"/>
      <c r="CZ47" s="114"/>
      <c r="DA47" s="114"/>
      <c r="DB47" s="115"/>
      <c r="DC47" s="39"/>
      <c r="DD47" s="39"/>
      <c r="DE47" s="115"/>
      <c r="DF47" s="114"/>
      <c r="DG47" s="114"/>
      <c r="DH47" s="115"/>
      <c r="DI47" s="39"/>
      <c r="DJ47" s="39"/>
      <c r="DK47" s="115"/>
      <c r="DL47" s="114"/>
      <c r="DM47" s="114"/>
      <c r="DN47" s="115"/>
      <c r="DO47" s="39"/>
      <c r="DP47" s="39"/>
      <c r="DQ47" s="115"/>
      <c r="DR47" s="114"/>
      <c r="DS47" s="114"/>
      <c r="DT47" s="115"/>
      <c r="DU47" s="39"/>
      <c r="DV47" s="39"/>
      <c r="DW47" s="115"/>
      <c r="DX47" s="114"/>
      <c r="DY47" s="114"/>
      <c r="DZ47" s="115"/>
      <c r="EA47" s="39"/>
      <c r="EB47" s="39"/>
      <c r="EC47" s="115"/>
      <c r="ED47" s="114"/>
      <c r="EE47" s="114"/>
      <c r="EF47" s="115"/>
      <c r="EG47" s="39"/>
      <c r="EH47" s="39"/>
      <c r="EI47" s="115"/>
      <c r="EJ47" s="114"/>
      <c r="EK47" s="114"/>
      <c r="EL47" s="115"/>
      <c r="EM47" s="39"/>
      <c r="EN47" s="39"/>
      <c r="EO47" s="115"/>
      <c r="EP47" s="114"/>
      <c r="EQ47" s="114"/>
      <c r="ER47" s="115"/>
      <c r="ES47" s="39"/>
      <c r="ET47" s="39"/>
      <c r="EU47" s="115"/>
      <c r="EV47" s="114"/>
      <c r="EW47" s="114"/>
      <c r="EX47" s="115"/>
      <c r="EY47" s="39"/>
      <c r="EZ47" s="39"/>
      <c r="FA47" s="115"/>
      <c r="FB47" s="114"/>
      <c r="FC47" s="114"/>
      <c r="FD47" s="115"/>
      <c r="FE47" s="39"/>
      <c r="FF47" s="39"/>
      <c r="FG47" s="115"/>
      <c r="FH47" s="114"/>
      <c r="FI47" s="114"/>
      <c r="FJ47" s="115"/>
      <c r="FK47" s="39"/>
      <c r="FL47" s="39"/>
      <c r="FM47" s="115"/>
      <c r="FN47" s="114"/>
      <c r="FO47" s="114"/>
      <c r="FP47" s="115"/>
      <c r="FQ47" s="39"/>
      <c r="FR47" s="39"/>
      <c r="FS47" s="115"/>
      <c r="FT47" s="114"/>
      <c r="FU47" s="114"/>
      <c r="FV47" s="115"/>
      <c r="FW47" s="39"/>
      <c r="FX47" s="39"/>
      <c r="FY47" s="115"/>
      <c r="FZ47" s="114"/>
      <c r="GA47" s="114"/>
      <c r="GB47" s="115"/>
      <c r="GC47" s="39"/>
      <c r="GD47" s="39"/>
      <c r="GE47" s="115"/>
      <c r="GF47" s="114"/>
      <c r="GG47" s="114"/>
      <c r="GH47" s="115"/>
      <c r="GI47" s="39"/>
      <c r="GJ47" s="39"/>
      <c r="GK47" s="115"/>
      <c r="GL47" s="114"/>
      <c r="GM47" s="114"/>
      <c r="GN47" s="115"/>
      <c r="GO47" s="39"/>
      <c r="GP47" s="48"/>
    </row>
    <row r="48" spans="1:198" ht="50.1" customHeight="1">
      <c r="A48" s="45"/>
      <c r="B48" s="108"/>
      <c r="C48" s="89" t="str">
        <f>IFERROR(INDEX(Schedule!$A$3:$C$258,MATCH('BASIC DATA'!B48,Schedule!$A$3:$A$258,0),2),"")</f>
        <v/>
      </c>
      <c r="D48" s="40"/>
      <c r="E48" s="89" t="str">
        <f>IFERROR(INDEX(Schedule!$A$3:$C$258,MATCH('BASIC DATA'!B48,Schedule!$A$3:$A$258,0),3),"")</f>
        <v/>
      </c>
      <c r="F48" s="39"/>
      <c r="G48" s="115"/>
      <c r="H48" s="114"/>
      <c r="I48" s="114"/>
      <c r="J48" s="115"/>
      <c r="K48" s="39"/>
      <c r="L48" s="39"/>
      <c r="M48" s="115"/>
      <c r="N48" s="114"/>
      <c r="O48" s="114"/>
      <c r="P48" s="115"/>
      <c r="Q48" s="39"/>
      <c r="R48" s="39"/>
      <c r="S48" s="115"/>
      <c r="T48" s="114"/>
      <c r="U48" s="114"/>
      <c r="V48" s="115"/>
      <c r="W48" s="39"/>
      <c r="X48" s="39"/>
      <c r="Y48" s="115"/>
      <c r="Z48" s="114"/>
      <c r="AA48" s="114"/>
      <c r="AB48" s="115"/>
      <c r="AC48" s="39"/>
      <c r="AD48" s="39"/>
      <c r="AE48" s="115"/>
      <c r="AF48" s="114"/>
      <c r="AG48" s="114"/>
      <c r="AH48" s="115"/>
      <c r="AI48" s="39"/>
      <c r="AJ48" s="39"/>
      <c r="AK48" s="115"/>
      <c r="AL48" s="114"/>
      <c r="AM48" s="114"/>
      <c r="AN48" s="115"/>
      <c r="AO48" s="39"/>
      <c r="AP48" s="39"/>
      <c r="AQ48" s="115"/>
      <c r="AR48" s="114"/>
      <c r="AS48" s="114"/>
      <c r="AT48" s="115"/>
      <c r="AU48" s="39"/>
      <c r="AV48" s="39"/>
      <c r="AW48" s="115"/>
      <c r="AX48" s="114"/>
      <c r="AY48" s="114"/>
      <c r="AZ48" s="115"/>
      <c r="BA48" s="39"/>
      <c r="BB48" s="39"/>
      <c r="BC48" s="115"/>
      <c r="BD48" s="114"/>
      <c r="BE48" s="114"/>
      <c r="BF48" s="115"/>
      <c r="BG48" s="39"/>
      <c r="BH48" s="39"/>
      <c r="BI48" s="115"/>
      <c r="BJ48" s="114"/>
      <c r="BK48" s="114"/>
      <c r="BL48" s="115"/>
      <c r="BM48" s="39"/>
      <c r="BN48" s="39"/>
      <c r="BO48" s="115"/>
      <c r="BP48" s="114"/>
      <c r="BQ48" s="114"/>
      <c r="BR48" s="115"/>
      <c r="BS48" s="39"/>
      <c r="BT48" s="39"/>
      <c r="BU48" s="115"/>
      <c r="BV48" s="114"/>
      <c r="BW48" s="114"/>
      <c r="BX48" s="115"/>
      <c r="BY48" s="39"/>
      <c r="BZ48" s="39"/>
      <c r="CA48" s="115"/>
      <c r="CB48" s="114"/>
      <c r="CC48" s="114"/>
      <c r="CD48" s="115"/>
      <c r="CE48" s="39"/>
      <c r="CF48" s="39"/>
      <c r="CG48" s="115"/>
      <c r="CH48" s="114"/>
      <c r="CI48" s="114"/>
      <c r="CJ48" s="115"/>
      <c r="CK48" s="39"/>
      <c r="CL48" s="39"/>
      <c r="CM48" s="115"/>
      <c r="CN48" s="114"/>
      <c r="CO48" s="114"/>
      <c r="CP48" s="115"/>
      <c r="CQ48" s="39"/>
      <c r="CR48" s="39"/>
      <c r="CS48" s="115"/>
      <c r="CT48" s="114"/>
      <c r="CU48" s="114"/>
      <c r="CV48" s="115"/>
      <c r="CW48" s="39"/>
      <c r="CX48" s="39"/>
      <c r="CY48" s="115"/>
      <c r="CZ48" s="114"/>
      <c r="DA48" s="114"/>
      <c r="DB48" s="115"/>
      <c r="DC48" s="39"/>
      <c r="DD48" s="39"/>
      <c r="DE48" s="115"/>
      <c r="DF48" s="114"/>
      <c r="DG48" s="114"/>
      <c r="DH48" s="115"/>
      <c r="DI48" s="39"/>
      <c r="DJ48" s="39"/>
      <c r="DK48" s="115"/>
      <c r="DL48" s="114"/>
      <c r="DM48" s="114"/>
      <c r="DN48" s="115"/>
      <c r="DO48" s="39"/>
      <c r="DP48" s="39"/>
      <c r="DQ48" s="115"/>
      <c r="DR48" s="114"/>
      <c r="DS48" s="114"/>
      <c r="DT48" s="115"/>
      <c r="DU48" s="39"/>
      <c r="DV48" s="39"/>
      <c r="DW48" s="115"/>
      <c r="DX48" s="114"/>
      <c r="DY48" s="114"/>
      <c r="DZ48" s="115"/>
      <c r="EA48" s="39"/>
      <c r="EB48" s="39"/>
      <c r="EC48" s="115"/>
      <c r="ED48" s="114"/>
      <c r="EE48" s="114"/>
      <c r="EF48" s="115"/>
      <c r="EG48" s="39"/>
      <c r="EH48" s="39"/>
      <c r="EI48" s="115"/>
      <c r="EJ48" s="114"/>
      <c r="EK48" s="114"/>
      <c r="EL48" s="115"/>
      <c r="EM48" s="39"/>
      <c r="EN48" s="39"/>
      <c r="EO48" s="115"/>
      <c r="EP48" s="114"/>
      <c r="EQ48" s="114"/>
      <c r="ER48" s="115"/>
      <c r="ES48" s="39"/>
      <c r="ET48" s="39"/>
      <c r="EU48" s="115"/>
      <c r="EV48" s="114"/>
      <c r="EW48" s="114"/>
      <c r="EX48" s="115"/>
      <c r="EY48" s="39"/>
      <c r="EZ48" s="39"/>
      <c r="FA48" s="115"/>
      <c r="FB48" s="114"/>
      <c r="FC48" s="114"/>
      <c r="FD48" s="115"/>
      <c r="FE48" s="39"/>
      <c r="FF48" s="39"/>
      <c r="FG48" s="115"/>
      <c r="FH48" s="114"/>
      <c r="FI48" s="114"/>
      <c r="FJ48" s="115"/>
      <c r="FK48" s="39"/>
      <c r="FL48" s="39"/>
      <c r="FM48" s="115"/>
      <c r="FN48" s="114"/>
      <c r="FO48" s="114"/>
      <c r="FP48" s="115"/>
      <c r="FQ48" s="39"/>
      <c r="FR48" s="39"/>
      <c r="FS48" s="115"/>
      <c r="FT48" s="114"/>
      <c r="FU48" s="114"/>
      <c r="FV48" s="115"/>
      <c r="FW48" s="39"/>
      <c r="FX48" s="39"/>
      <c r="FY48" s="115"/>
      <c r="FZ48" s="114"/>
      <c r="GA48" s="114"/>
      <c r="GB48" s="115"/>
      <c r="GC48" s="39"/>
      <c r="GD48" s="39"/>
      <c r="GE48" s="115"/>
      <c r="GF48" s="114"/>
      <c r="GG48" s="114"/>
      <c r="GH48" s="115"/>
      <c r="GI48" s="39"/>
      <c r="GJ48" s="39"/>
      <c r="GK48" s="115"/>
      <c r="GL48" s="114"/>
      <c r="GM48" s="114"/>
      <c r="GN48" s="115"/>
      <c r="GO48" s="39"/>
      <c r="GP48" s="48"/>
    </row>
    <row r="49" spans="1:198" ht="50.1" customHeight="1">
      <c r="A49" s="45"/>
      <c r="B49" s="108"/>
      <c r="C49" s="89" t="str">
        <f>IFERROR(INDEX(Schedule!$A$3:$C$258,MATCH('BASIC DATA'!B49,Schedule!$A$3:$A$258,0),2),"")</f>
        <v/>
      </c>
      <c r="D49" s="40"/>
      <c r="E49" s="89" t="str">
        <f>IFERROR(INDEX(Schedule!$A$3:$C$258,MATCH('BASIC DATA'!B49,Schedule!$A$3:$A$258,0),3),"")</f>
        <v/>
      </c>
      <c r="F49" s="39"/>
      <c r="G49" s="115"/>
      <c r="H49" s="114"/>
      <c r="I49" s="114"/>
      <c r="J49" s="115"/>
      <c r="K49" s="39"/>
      <c r="L49" s="39"/>
      <c r="M49" s="115"/>
      <c r="N49" s="114"/>
      <c r="O49" s="114"/>
      <c r="P49" s="115"/>
      <c r="Q49" s="39"/>
      <c r="R49" s="39"/>
      <c r="S49" s="115"/>
      <c r="T49" s="114"/>
      <c r="U49" s="114"/>
      <c r="V49" s="115"/>
      <c r="W49" s="39"/>
      <c r="X49" s="39"/>
      <c r="Y49" s="115"/>
      <c r="Z49" s="114"/>
      <c r="AA49" s="114"/>
      <c r="AB49" s="115"/>
      <c r="AC49" s="39"/>
      <c r="AD49" s="39"/>
      <c r="AE49" s="115"/>
      <c r="AF49" s="114"/>
      <c r="AG49" s="114"/>
      <c r="AH49" s="115"/>
      <c r="AI49" s="39"/>
      <c r="AJ49" s="39"/>
      <c r="AK49" s="115"/>
      <c r="AL49" s="114"/>
      <c r="AM49" s="114"/>
      <c r="AN49" s="115"/>
      <c r="AO49" s="39"/>
      <c r="AP49" s="39"/>
      <c r="AQ49" s="115"/>
      <c r="AR49" s="114"/>
      <c r="AS49" s="114"/>
      <c r="AT49" s="115"/>
      <c r="AU49" s="39"/>
      <c r="AV49" s="39"/>
      <c r="AW49" s="115"/>
      <c r="AX49" s="114"/>
      <c r="AY49" s="114"/>
      <c r="AZ49" s="115"/>
      <c r="BA49" s="39"/>
      <c r="BB49" s="39"/>
      <c r="BC49" s="115"/>
      <c r="BD49" s="114"/>
      <c r="BE49" s="114"/>
      <c r="BF49" s="115"/>
      <c r="BG49" s="39"/>
      <c r="BH49" s="39"/>
      <c r="BI49" s="115"/>
      <c r="BJ49" s="114"/>
      <c r="BK49" s="114"/>
      <c r="BL49" s="115"/>
      <c r="BM49" s="39"/>
      <c r="BN49" s="39"/>
      <c r="BO49" s="115"/>
      <c r="BP49" s="114"/>
      <c r="BQ49" s="114"/>
      <c r="BR49" s="115"/>
      <c r="BS49" s="39"/>
      <c r="BT49" s="39"/>
      <c r="BU49" s="115"/>
      <c r="BV49" s="114"/>
      <c r="BW49" s="114"/>
      <c r="BX49" s="115"/>
      <c r="BY49" s="39"/>
      <c r="BZ49" s="39"/>
      <c r="CA49" s="115"/>
      <c r="CB49" s="114"/>
      <c r="CC49" s="114"/>
      <c r="CD49" s="115"/>
      <c r="CE49" s="39"/>
      <c r="CF49" s="39"/>
      <c r="CG49" s="115"/>
      <c r="CH49" s="114"/>
      <c r="CI49" s="114"/>
      <c r="CJ49" s="115"/>
      <c r="CK49" s="39"/>
      <c r="CL49" s="39"/>
      <c r="CM49" s="115"/>
      <c r="CN49" s="114"/>
      <c r="CO49" s="114"/>
      <c r="CP49" s="115"/>
      <c r="CQ49" s="39"/>
      <c r="CR49" s="39"/>
      <c r="CS49" s="115"/>
      <c r="CT49" s="114"/>
      <c r="CU49" s="114"/>
      <c r="CV49" s="115"/>
      <c r="CW49" s="39"/>
      <c r="CX49" s="39"/>
      <c r="CY49" s="115"/>
      <c r="CZ49" s="114"/>
      <c r="DA49" s="114"/>
      <c r="DB49" s="115"/>
      <c r="DC49" s="39"/>
      <c r="DD49" s="39"/>
      <c r="DE49" s="115"/>
      <c r="DF49" s="114"/>
      <c r="DG49" s="114"/>
      <c r="DH49" s="115"/>
      <c r="DI49" s="39"/>
      <c r="DJ49" s="39"/>
      <c r="DK49" s="115"/>
      <c r="DL49" s="114"/>
      <c r="DM49" s="114"/>
      <c r="DN49" s="115"/>
      <c r="DO49" s="39"/>
      <c r="DP49" s="39"/>
      <c r="DQ49" s="115"/>
      <c r="DR49" s="114"/>
      <c r="DS49" s="114"/>
      <c r="DT49" s="115"/>
      <c r="DU49" s="39"/>
      <c r="DV49" s="39"/>
      <c r="DW49" s="115"/>
      <c r="DX49" s="114"/>
      <c r="DY49" s="114"/>
      <c r="DZ49" s="115"/>
      <c r="EA49" s="39"/>
      <c r="EB49" s="39"/>
      <c r="EC49" s="115"/>
      <c r="ED49" s="114"/>
      <c r="EE49" s="114"/>
      <c r="EF49" s="115"/>
      <c r="EG49" s="39"/>
      <c r="EH49" s="39"/>
      <c r="EI49" s="115"/>
      <c r="EJ49" s="114"/>
      <c r="EK49" s="114"/>
      <c r="EL49" s="115"/>
      <c r="EM49" s="39"/>
      <c r="EN49" s="39"/>
      <c r="EO49" s="115"/>
      <c r="EP49" s="114"/>
      <c r="EQ49" s="114"/>
      <c r="ER49" s="115"/>
      <c r="ES49" s="39"/>
      <c r="ET49" s="39"/>
      <c r="EU49" s="115"/>
      <c r="EV49" s="114"/>
      <c r="EW49" s="114"/>
      <c r="EX49" s="115"/>
      <c r="EY49" s="39"/>
      <c r="EZ49" s="39"/>
      <c r="FA49" s="115"/>
      <c r="FB49" s="114"/>
      <c r="FC49" s="114"/>
      <c r="FD49" s="115"/>
      <c r="FE49" s="39"/>
      <c r="FF49" s="39"/>
      <c r="FG49" s="115"/>
      <c r="FH49" s="114"/>
      <c r="FI49" s="114"/>
      <c r="FJ49" s="115"/>
      <c r="FK49" s="39"/>
      <c r="FL49" s="39"/>
      <c r="FM49" s="115"/>
      <c r="FN49" s="114"/>
      <c r="FO49" s="114"/>
      <c r="FP49" s="115"/>
      <c r="FQ49" s="39"/>
      <c r="FR49" s="39"/>
      <c r="FS49" s="115"/>
      <c r="FT49" s="114"/>
      <c r="FU49" s="114"/>
      <c r="FV49" s="115"/>
      <c r="FW49" s="39"/>
      <c r="FX49" s="39"/>
      <c r="FY49" s="115"/>
      <c r="FZ49" s="114"/>
      <c r="GA49" s="114"/>
      <c r="GB49" s="115"/>
      <c r="GC49" s="39"/>
      <c r="GD49" s="39"/>
      <c r="GE49" s="115"/>
      <c r="GF49" s="114"/>
      <c r="GG49" s="114"/>
      <c r="GH49" s="115"/>
      <c r="GI49" s="39"/>
      <c r="GJ49" s="39"/>
      <c r="GK49" s="115"/>
      <c r="GL49" s="114"/>
      <c r="GM49" s="114"/>
      <c r="GN49" s="115"/>
      <c r="GO49" s="39"/>
      <c r="GP49" s="48"/>
    </row>
    <row r="50" spans="1:198" ht="50.1" customHeight="1">
      <c r="A50" s="45"/>
      <c r="B50" s="108"/>
      <c r="C50" s="89" t="str">
        <f>IFERROR(INDEX(Schedule!$A$3:$C$258,MATCH('BASIC DATA'!B50,Schedule!$A$3:$A$258,0),2),"")</f>
        <v/>
      </c>
      <c r="D50" s="40"/>
      <c r="E50" s="89" t="str">
        <f>IFERROR(INDEX(Schedule!$A$3:$C$258,MATCH('BASIC DATA'!B50,Schedule!$A$3:$A$258,0),3),"")</f>
        <v/>
      </c>
      <c r="F50" s="39"/>
      <c r="G50" s="115"/>
      <c r="H50" s="114"/>
      <c r="I50" s="114"/>
      <c r="J50" s="115"/>
      <c r="K50" s="39"/>
      <c r="L50" s="39"/>
      <c r="M50" s="115"/>
      <c r="N50" s="114"/>
      <c r="O50" s="114"/>
      <c r="P50" s="115"/>
      <c r="Q50" s="39"/>
      <c r="R50" s="39"/>
      <c r="S50" s="115"/>
      <c r="T50" s="114"/>
      <c r="U50" s="114"/>
      <c r="V50" s="115"/>
      <c r="W50" s="39"/>
      <c r="X50" s="39"/>
      <c r="Y50" s="115"/>
      <c r="Z50" s="114"/>
      <c r="AA50" s="114"/>
      <c r="AB50" s="115"/>
      <c r="AC50" s="39"/>
      <c r="AD50" s="39"/>
      <c r="AE50" s="115"/>
      <c r="AF50" s="114"/>
      <c r="AG50" s="114"/>
      <c r="AH50" s="115"/>
      <c r="AI50" s="39"/>
      <c r="AJ50" s="39"/>
      <c r="AK50" s="115"/>
      <c r="AL50" s="114"/>
      <c r="AM50" s="114"/>
      <c r="AN50" s="115"/>
      <c r="AO50" s="39"/>
      <c r="AP50" s="39"/>
      <c r="AQ50" s="115"/>
      <c r="AR50" s="114"/>
      <c r="AS50" s="114"/>
      <c r="AT50" s="115"/>
      <c r="AU50" s="39"/>
      <c r="AV50" s="39"/>
      <c r="AW50" s="115"/>
      <c r="AX50" s="114"/>
      <c r="AY50" s="114"/>
      <c r="AZ50" s="115"/>
      <c r="BA50" s="39"/>
      <c r="BB50" s="39"/>
      <c r="BC50" s="115"/>
      <c r="BD50" s="114"/>
      <c r="BE50" s="114"/>
      <c r="BF50" s="115"/>
      <c r="BG50" s="39"/>
      <c r="BH50" s="39"/>
      <c r="BI50" s="115"/>
      <c r="BJ50" s="114"/>
      <c r="BK50" s="114"/>
      <c r="BL50" s="115"/>
      <c r="BM50" s="39"/>
      <c r="BN50" s="39"/>
      <c r="BO50" s="115"/>
      <c r="BP50" s="114"/>
      <c r="BQ50" s="114"/>
      <c r="BR50" s="115"/>
      <c r="BS50" s="39"/>
      <c r="BT50" s="39"/>
      <c r="BU50" s="115"/>
      <c r="BV50" s="114"/>
      <c r="BW50" s="114"/>
      <c r="BX50" s="115"/>
      <c r="BY50" s="39"/>
      <c r="BZ50" s="39"/>
      <c r="CA50" s="115"/>
      <c r="CB50" s="114"/>
      <c r="CC50" s="114"/>
      <c r="CD50" s="115"/>
      <c r="CE50" s="39"/>
      <c r="CF50" s="39"/>
      <c r="CG50" s="115"/>
      <c r="CH50" s="114"/>
      <c r="CI50" s="114"/>
      <c r="CJ50" s="115"/>
      <c r="CK50" s="39"/>
      <c r="CL50" s="39"/>
      <c r="CM50" s="115"/>
      <c r="CN50" s="114"/>
      <c r="CO50" s="114"/>
      <c r="CP50" s="115"/>
      <c r="CQ50" s="39"/>
      <c r="CR50" s="39"/>
      <c r="CS50" s="115"/>
      <c r="CT50" s="114"/>
      <c r="CU50" s="114"/>
      <c r="CV50" s="115"/>
      <c r="CW50" s="39"/>
      <c r="CX50" s="39"/>
      <c r="CY50" s="115"/>
      <c r="CZ50" s="114"/>
      <c r="DA50" s="114"/>
      <c r="DB50" s="115"/>
      <c r="DC50" s="39"/>
      <c r="DD50" s="39"/>
      <c r="DE50" s="115"/>
      <c r="DF50" s="114"/>
      <c r="DG50" s="114"/>
      <c r="DH50" s="115"/>
      <c r="DI50" s="39"/>
      <c r="DJ50" s="39"/>
      <c r="DK50" s="115"/>
      <c r="DL50" s="114"/>
      <c r="DM50" s="114"/>
      <c r="DN50" s="115"/>
      <c r="DO50" s="39"/>
      <c r="DP50" s="39"/>
      <c r="DQ50" s="115"/>
      <c r="DR50" s="114"/>
      <c r="DS50" s="114"/>
      <c r="DT50" s="115"/>
      <c r="DU50" s="39"/>
      <c r="DV50" s="39"/>
      <c r="DW50" s="115"/>
      <c r="DX50" s="114"/>
      <c r="DY50" s="114"/>
      <c r="DZ50" s="115"/>
      <c r="EA50" s="39"/>
      <c r="EB50" s="39"/>
      <c r="EC50" s="115"/>
      <c r="ED50" s="114"/>
      <c r="EE50" s="114"/>
      <c r="EF50" s="115"/>
      <c r="EG50" s="39"/>
      <c r="EH50" s="39"/>
      <c r="EI50" s="115"/>
      <c r="EJ50" s="114"/>
      <c r="EK50" s="114"/>
      <c r="EL50" s="115"/>
      <c r="EM50" s="39"/>
      <c r="EN50" s="39"/>
      <c r="EO50" s="115"/>
      <c r="EP50" s="114"/>
      <c r="EQ50" s="114"/>
      <c r="ER50" s="115"/>
      <c r="ES50" s="39"/>
      <c r="ET50" s="39"/>
      <c r="EU50" s="115"/>
      <c r="EV50" s="114"/>
      <c r="EW50" s="114"/>
      <c r="EX50" s="115"/>
      <c r="EY50" s="39"/>
      <c r="EZ50" s="39"/>
      <c r="FA50" s="115"/>
      <c r="FB50" s="114"/>
      <c r="FC50" s="114"/>
      <c r="FD50" s="115"/>
      <c r="FE50" s="39"/>
      <c r="FF50" s="39"/>
      <c r="FG50" s="115"/>
      <c r="FH50" s="114"/>
      <c r="FI50" s="114"/>
      <c r="FJ50" s="115"/>
      <c r="FK50" s="39"/>
      <c r="FL50" s="39"/>
      <c r="FM50" s="115"/>
      <c r="FN50" s="114"/>
      <c r="FO50" s="114"/>
      <c r="FP50" s="115"/>
      <c r="FQ50" s="39"/>
      <c r="FR50" s="39"/>
      <c r="FS50" s="115"/>
      <c r="FT50" s="114"/>
      <c r="FU50" s="114"/>
      <c r="FV50" s="115"/>
      <c r="FW50" s="39"/>
      <c r="FX50" s="39"/>
      <c r="FY50" s="115"/>
      <c r="FZ50" s="114"/>
      <c r="GA50" s="114"/>
      <c r="GB50" s="115"/>
      <c r="GC50" s="39"/>
      <c r="GD50" s="39"/>
      <c r="GE50" s="115"/>
      <c r="GF50" s="114"/>
      <c r="GG50" s="114"/>
      <c r="GH50" s="115"/>
      <c r="GI50" s="39"/>
      <c r="GJ50" s="39"/>
      <c r="GK50" s="115"/>
      <c r="GL50" s="114"/>
      <c r="GM50" s="114"/>
      <c r="GN50" s="115"/>
      <c r="GO50" s="39"/>
      <c r="GP50" s="48"/>
    </row>
    <row r="51" spans="1:198" ht="50.1" customHeight="1">
      <c r="A51" s="45"/>
      <c r="B51" s="108"/>
      <c r="C51" s="89" t="str">
        <f>IFERROR(INDEX(Schedule!$A$3:$C$258,MATCH('BASIC DATA'!B51,Schedule!$A$3:$A$258,0),2),"")</f>
        <v/>
      </c>
      <c r="D51" s="40"/>
      <c r="E51" s="89" t="str">
        <f>IFERROR(INDEX(Schedule!$A$3:$C$258,MATCH('BASIC DATA'!B51,Schedule!$A$3:$A$258,0),3),"")</f>
        <v/>
      </c>
      <c r="F51" s="39"/>
      <c r="G51" s="115"/>
      <c r="H51" s="114"/>
      <c r="I51" s="114"/>
      <c r="J51" s="115"/>
      <c r="K51" s="39"/>
      <c r="L51" s="39"/>
      <c r="M51" s="115"/>
      <c r="N51" s="114"/>
      <c r="O51" s="114"/>
      <c r="P51" s="115"/>
      <c r="Q51" s="39"/>
      <c r="R51" s="39"/>
      <c r="S51" s="115"/>
      <c r="T51" s="114"/>
      <c r="U51" s="114"/>
      <c r="V51" s="115"/>
      <c r="W51" s="39"/>
      <c r="X51" s="39"/>
      <c r="Y51" s="115"/>
      <c r="Z51" s="114"/>
      <c r="AA51" s="114"/>
      <c r="AB51" s="115"/>
      <c r="AC51" s="39"/>
      <c r="AD51" s="39"/>
      <c r="AE51" s="115"/>
      <c r="AF51" s="114"/>
      <c r="AG51" s="114"/>
      <c r="AH51" s="115"/>
      <c r="AI51" s="39"/>
      <c r="AJ51" s="39"/>
      <c r="AK51" s="115"/>
      <c r="AL51" s="114"/>
      <c r="AM51" s="114"/>
      <c r="AN51" s="115"/>
      <c r="AO51" s="39"/>
      <c r="AP51" s="39"/>
      <c r="AQ51" s="115"/>
      <c r="AR51" s="114"/>
      <c r="AS51" s="114"/>
      <c r="AT51" s="115"/>
      <c r="AU51" s="39"/>
      <c r="AV51" s="39"/>
      <c r="AW51" s="115"/>
      <c r="AX51" s="114"/>
      <c r="AY51" s="114"/>
      <c r="AZ51" s="115"/>
      <c r="BA51" s="39"/>
      <c r="BB51" s="39"/>
      <c r="BC51" s="115"/>
      <c r="BD51" s="114"/>
      <c r="BE51" s="114"/>
      <c r="BF51" s="115"/>
      <c r="BG51" s="39"/>
      <c r="BH51" s="39"/>
      <c r="BI51" s="115"/>
      <c r="BJ51" s="114"/>
      <c r="BK51" s="114"/>
      <c r="BL51" s="115"/>
      <c r="BM51" s="39"/>
      <c r="BN51" s="39"/>
      <c r="BO51" s="115"/>
      <c r="BP51" s="114"/>
      <c r="BQ51" s="114"/>
      <c r="BR51" s="115"/>
      <c r="BS51" s="39"/>
      <c r="BT51" s="39"/>
      <c r="BU51" s="115"/>
      <c r="BV51" s="114"/>
      <c r="BW51" s="114"/>
      <c r="BX51" s="115"/>
      <c r="BY51" s="39"/>
      <c r="BZ51" s="39"/>
      <c r="CA51" s="115"/>
      <c r="CB51" s="114"/>
      <c r="CC51" s="114"/>
      <c r="CD51" s="115"/>
      <c r="CE51" s="39"/>
      <c r="CF51" s="39"/>
      <c r="CG51" s="115"/>
      <c r="CH51" s="114"/>
      <c r="CI51" s="114"/>
      <c r="CJ51" s="115"/>
      <c r="CK51" s="39"/>
      <c r="CL51" s="39"/>
      <c r="CM51" s="115"/>
      <c r="CN51" s="114"/>
      <c r="CO51" s="114"/>
      <c r="CP51" s="115"/>
      <c r="CQ51" s="39"/>
      <c r="CR51" s="39"/>
      <c r="CS51" s="115"/>
      <c r="CT51" s="114"/>
      <c r="CU51" s="114"/>
      <c r="CV51" s="115"/>
      <c r="CW51" s="39"/>
      <c r="CX51" s="39"/>
      <c r="CY51" s="115"/>
      <c r="CZ51" s="114"/>
      <c r="DA51" s="114"/>
      <c r="DB51" s="115"/>
      <c r="DC51" s="39"/>
      <c r="DD51" s="39"/>
      <c r="DE51" s="115"/>
      <c r="DF51" s="114"/>
      <c r="DG51" s="114"/>
      <c r="DH51" s="115"/>
      <c r="DI51" s="39"/>
      <c r="DJ51" s="39"/>
      <c r="DK51" s="115"/>
      <c r="DL51" s="114"/>
      <c r="DM51" s="114"/>
      <c r="DN51" s="115"/>
      <c r="DO51" s="39"/>
      <c r="DP51" s="39"/>
      <c r="DQ51" s="115"/>
      <c r="DR51" s="114"/>
      <c r="DS51" s="114"/>
      <c r="DT51" s="115"/>
      <c r="DU51" s="39"/>
      <c r="DV51" s="39"/>
      <c r="DW51" s="115"/>
      <c r="DX51" s="114"/>
      <c r="DY51" s="114"/>
      <c r="DZ51" s="115"/>
      <c r="EA51" s="39"/>
      <c r="EB51" s="39"/>
      <c r="EC51" s="115"/>
      <c r="ED51" s="114"/>
      <c r="EE51" s="114"/>
      <c r="EF51" s="115"/>
      <c r="EG51" s="39"/>
      <c r="EH51" s="39"/>
      <c r="EI51" s="115"/>
      <c r="EJ51" s="114"/>
      <c r="EK51" s="114"/>
      <c r="EL51" s="115"/>
      <c r="EM51" s="39"/>
      <c r="EN51" s="39"/>
      <c r="EO51" s="115"/>
      <c r="EP51" s="114"/>
      <c r="EQ51" s="114"/>
      <c r="ER51" s="115"/>
      <c r="ES51" s="39"/>
      <c r="ET51" s="39"/>
      <c r="EU51" s="115"/>
      <c r="EV51" s="114"/>
      <c r="EW51" s="114"/>
      <c r="EX51" s="115"/>
      <c r="EY51" s="39"/>
      <c r="EZ51" s="39"/>
      <c r="FA51" s="115"/>
      <c r="FB51" s="114"/>
      <c r="FC51" s="114"/>
      <c r="FD51" s="115"/>
      <c r="FE51" s="39"/>
      <c r="FF51" s="39"/>
      <c r="FG51" s="115"/>
      <c r="FH51" s="114"/>
      <c r="FI51" s="114"/>
      <c r="FJ51" s="115"/>
      <c r="FK51" s="39"/>
      <c r="FL51" s="39"/>
      <c r="FM51" s="115"/>
      <c r="FN51" s="114"/>
      <c r="FO51" s="114"/>
      <c r="FP51" s="115"/>
      <c r="FQ51" s="39"/>
      <c r="FR51" s="39"/>
      <c r="FS51" s="115"/>
      <c r="FT51" s="114"/>
      <c r="FU51" s="114"/>
      <c r="FV51" s="115"/>
      <c r="FW51" s="39"/>
      <c r="FX51" s="39"/>
      <c r="FY51" s="115"/>
      <c r="FZ51" s="114"/>
      <c r="GA51" s="114"/>
      <c r="GB51" s="115"/>
      <c r="GC51" s="39"/>
      <c r="GD51" s="39"/>
      <c r="GE51" s="115"/>
      <c r="GF51" s="114"/>
      <c r="GG51" s="114"/>
      <c r="GH51" s="115"/>
      <c r="GI51" s="39"/>
      <c r="GJ51" s="39"/>
      <c r="GK51" s="115"/>
      <c r="GL51" s="114"/>
      <c r="GM51" s="114"/>
      <c r="GN51" s="115"/>
      <c r="GO51" s="39"/>
      <c r="GP51" s="48"/>
    </row>
    <row r="52" spans="1:198" ht="50.1" customHeight="1">
      <c r="A52" s="45"/>
      <c r="B52" s="108"/>
      <c r="C52" s="89" t="str">
        <f>IFERROR(INDEX(Schedule!$A$3:$C$258,MATCH('BASIC DATA'!B52,Schedule!$A$3:$A$258,0),2),"")</f>
        <v/>
      </c>
      <c r="D52" s="40"/>
      <c r="E52" s="89" t="str">
        <f>IFERROR(INDEX(Schedule!$A$3:$C$258,MATCH('BASIC DATA'!B52,Schedule!$A$3:$A$258,0),3),"")</f>
        <v/>
      </c>
      <c r="F52" s="39"/>
      <c r="G52" s="115"/>
      <c r="H52" s="114"/>
      <c r="I52" s="114"/>
      <c r="J52" s="115"/>
      <c r="K52" s="39"/>
      <c r="L52" s="39"/>
      <c r="M52" s="115"/>
      <c r="N52" s="114"/>
      <c r="O52" s="114"/>
      <c r="P52" s="115"/>
      <c r="Q52" s="39"/>
      <c r="R52" s="39"/>
      <c r="S52" s="115"/>
      <c r="T52" s="114"/>
      <c r="U52" s="114"/>
      <c r="V52" s="115"/>
      <c r="W52" s="39"/>
      <c r="X52" s="39"/>
      <c r="Y52" s="115"/>
      <c r="Z52" s="114"/>
      <c r="AA52" s="114"/>
      <c r="AB52" s="115"/>
      <c r="AC52" s="39"/>
      <c r="AD52" s="39"/>
      <c r="AE52" s="115"/>
      <c r="AF52" s="114"/>
      <c r="AG52" s="114"/>
      <c r="AH52" s="115"/>
      <c r="AI52" s="39"/>
      <c r="AJ52" s="39"/>
      <c r="AK52" s="115"/>
      <c r="AL52" s="114"/>
      <c r="AM52" s="114"/>
      <c r="AN52" s="115"/>
      <c r="AO52" s="39"/>
      <c r="AP52" s="39"/>
      <c r="AQ52" s="115"/>
      <c r="AR52" s="114"/>
      <c r="AS52" s="114"/>
      <c r="AT52" s="115"/>
      <c r="AU52" s="39"/>
      <c r="AV52" s="39"/>
      <c r="AW52" s="115"/>
      <c r="AX52" s="114"/>
      <c r="AY52" s="114"/>
      <c r="AZ52" s="115"/>
      <c r="BA52" s="39"/>
      <c r="BB52" s="39"/>
      <c r="BC52" s="115"/>
      <c r="BD52" s="114"/>
      <c r="BE52" s="114"/>
      <c r="BF52" s="115"/>
      <c r="BG52" s="39"/>
      <c r="BH52" s="39"/>
      <c r="BI52" s="115"/>
      <c r="BJ52" s="114"/>
      <c r="BK52" s="114"/>
      <c r="BL52" s="115"/>
      <c r="BM52" s="39"/>
      <c r="BN52" s="39"/>
      <c r="BO52" s="115"/>
      <c r="BP52" s="114"/>
      <c r="BQ52" s="114"/>
      <c r="BR52" s="115"/>
      <c r="BS52" s="39"/>
      <c r="BT52" s="39"/>
      <c r="BU52" s="115"/>
      <c r="BV52" s="114"/>
      <c r="BW52" s="114"/>
      <c r="BX52" s="115"/>
      <c r="BY52" s="39"/>
      <c r="BZ52" s="39"/>
      <c r="CA52" s="115"/>
      <c r="CB52" s="114"/>
      <c r="CC52" s="114"/>
      <c r="CD52" s="115"/>
      <c r="CE52" s="39"/>
      <c r="CF52" s="39"/>
      <c r="CG52" s="115"/>
      <c r="CH52" s="114"/>
      <c r="CI52" s="114"/>
      <c r="CJ52" s="115"/>
      <c r="CK52" s="39"/>
      <c r="CL52" s="39"/>
      <c r="CM52" s="115"/>
      <c r="CN52" s="114"/>
      <c r="CO52" s="114"/>
      <c r="CP52" s="115"/>
      <c r="CQ52" s="39"/>
      <c r="CR52" s="39"/>
      <c r="CS52" s="115"/>
      <c r="CT52" s="114"/>
      <c r="CU52" s="114"/>
      <c r="CV52" s="115"/>
      <c r="CW52" s="39"/>
      <c r="CX52" s="39"/>
      <c r="CY52" s="115"/>
      <c r="CZ52" s="114"/>
      <c r="DA52" s="114"/>
      <c r="DB52" s="115"/>
      <c r="DC52" s="39"/>
      <c r="DD52" s="39"/>
      <c r="DE52" s="115"/>
      <c r="DF52" s="114"/>
      <c r="DG52" s="114"/>
      <c r="DH52" s="115"/>
      <c r="DI52" s="39"/>
      <c r="DJ52" s="39"/>
      <c r="DK52" s="115"/>
      <c r="DL52" s="114"/>
      <c r="DM52" s="114"/>
      <c r="DN52" s="115"/>
      <c r="DO52" s="39"/>
      <c r="DP52" s="39"/>
      <c r="DQ52" s="115"/>
      <c r="DR52" s="114"/>
      <c r="DS52" s="114"/>
      <c r="DT52" s="115"/>
      <c r="DU52" s="39"/>
      <c r="DV52" s="39"/>
      <c r="DW52" s="115"/>
      <c r="DX52" s="114"/>
      <c r="DY52" s="114"/>
      <c r="DZ52" s="115"/>
      <c r="EA52" s="39"/>
      <c r="EB52" s="39"/>
      <c r="EC52" s="115"/>
      <c r="ED52" s="114"/>
      <c r="EE52" s="114"/>
      <c r="EF52" s="115"/>
      <c r="EG52" s="39"/>
      <c r="EH52" s="39"/>
      <c r="EI52" s="115"/>
      <c r="EJ52" s="114"/>
      <c r="EK52" s="114"/>
      <c r="EL52" s="115"/>
      <c r="EM52" s="39"/>
      <c r="EN52" s="39"/>
      <c r="EO52" s="115"/>
      <c r="EP52" s="114"/>
      <c r="EQ52" s="114"/>
      <c r="ER52" s="115"/>
      <c r="ES52" s="39"/>
      <c r="ET52" s="39"/>
      <c r="EU52" s="115"/>
      <c r="EV52" s="114"/>
      <c r="EW52" s="114"/>
      <c r="EX52" s="115"/>
      <c r="EY52" s="39"/>
      <c r="EZ52" s="39"/>
      <c r="FA52" s="115"/>
      <c r="FB52" s="114"/>
      <c r="FC52" s="114"/>
      <c r="FD52" s="115"/>
      <c r="FE52" s="39"/>
      <c r="FF52" s="39"/>
      <c r="FG52" s="115"/>
      <c r="FH52" s="114"/>
      <c r="FI52" s="114"/>
      <c r="FJ52" s="115"/>
      <c r="FK52" s="39"/>
      <c r="FL52" s="39"/>
      <c r="FM52" s="115"/>
      <c r="FN52" s="114"/>
      <c r="FO52" s="114"/>
      <c r="FP52" s="115"/>
      <c r="FQ52" s="39"/>
      <c r="FR52" s="39"/>
      <c r="FS52" s="115"/>
      <c r="FT52" s="114"/>
      <c r="FU52" s="114"/>
      <c r="FV52" s="115"/>
      <c r="FW52" s="39"/>
      <c r="FX52" s="39"/>
      <c r="FY52" s="115"/>
      <c r="FZ52" s="114"/>
      <c r="GA52" s="114"/>
      <c r="GB52" s="115"/>
      <c r="GC52" s="39"/>
      <c r="GD52" s="39"/>
      <c r="GE52" s="115"/>
      <c r="GF52" s="114"/>
      <c r="GG52" s="114"/>
      <c r="GH52" s="115"/>
      <c r="GI52" s="39"/>
      <c r="GJ52" s="39"/>
      <c r="GK52" s="115"/>
      <c r="GL52" s="114"/>
      <c r="GM52" s="114"/>
      <c r="GN52" s="115"/>
      <c r="GO52" s="39"/>
      <c r="GP52" s="48"/>
    </row>
    <row r="53" spans="1:198" ht="50.1" customHeight="1">
      <c r="A53" s="45"/>
      <c r="B53" s="108"/>
      <c r="C53" s="89" t="str">
        <f>IFERROR(INDEX(Schedule!$A$3:$C$258,MATCH('BASIC DATA'!B53,Schedule!$A$3:$A$258,0),2),"")</f>
        <v/>
      </c>
      <c r="D53" s="40"/>
      <c r="E53" s="89" t="str">
        <f>IFERROR(INDEX(Schedule!$A$3:$C$258,MATCH('BASIC DATA'!B53,Schedule!$A$3:$A$258,0),3),"")</f>
        <v/>
      </c>
      <c r="F53" s="39"/>
      <c r="G53" s="115"/>
      <c r="H53" s="114"/>
      <c r="I53" s="114"/>
      <c r="J53" s="115"/>
      <c r="K53" s="39"/>
      <c r="L53" s="39"/>
      <c r="M53" s="115"/>
      <c r="N53" s="114"/>
      <c r="O53" s="114"/>
      <c r="P53" s="115"/>
      <c r="Q53" s="39"/>
      <c r="R53" s="39"/>
      <c r="S53" s="115"/>
      <c r="T53" s="114"/>
      <c r="U53" s="114"/>
      <c r="V53" s="115"/>
      <c r="W53" s="39"/>
      <c r="X53" s="39"/>
      <c r="Y53" s="115"/>
      <c r="Z53" s="114"/>
      <c r="AA53" s="114"/>
      <c r="AB53" s="115"/>
      <c r="AC53" s="39"/>
      <c r="AD53" s="39"/>
      <c r="AE53" s="115"/>
      <c r="AF53" s="114"/>
      <c r="AG53" s="114"/>
      <c r="AH53" s="115"/>
      <c r="AI53" s="39"/>
      <c r="AJ53" s="39"/>
      <c r="AK53" s="115"/>
      <c r="AL53" s="114"/>
      <c r="AM53" s="114"/>
      <c r="AN53" s="115"/>
      <c r="AO53" s="39"/>
      <c r="AP53" s="39"/>
      <c r="AQ53" s="115"/>
      <c r="AR53" s="114"/>
      <c r="AS53" s="114"/>
      <c r="AT53" s="115"/>
      <c r="AU53" s="39"/>
      <c r="AV53" s="39"/>
      <c r="AW53" s="115"/>
      <c r="AX53" s="114"/>
      <c r="AY53" s="114"/>
      <c r="AZ53" s="115"/>
      <c r="BA53" s="39"/>
      <c r="BB53" s="39"/>
      <c r="BC53" s="115"/>
      <c r="BD53" s="114"/>
      <c r="BE53" s="114"/>
      <c r="BF53" s="115"/>
      <c r="BG53" s="39"/>
      <c r="BH53" s="39"/>
      <c r="BI53" s="115"/>
      <c r="BJ53" s="114"/>
      <c r="BK53" s="114"/>
      <c r="BL53" s="115"/>
      <c r="BM53" s="39"/>
      <c r="BN53" s="39"/>
      <c r="BO53" s="115"/>
      <c r="BP53" s="114"/>
      <c r="BQ53" s="114"/>
      <c r="BR53" s="115"/>
      <c r="BS53" s="39"/>
      <c r="BT53" s="39"/>
      <c r="BU53" s="115"/>
      <c r="BV53" s="114"/>
      <c r="BW53" s="114"/>
      <c r="BX53" s="115"/>
      <c r="BY53" s="39"/>
      <c r="BZ53" s="39"/>
      <c r="CA53" s="115"/>
      <c r="CB53" s="114"/>
      <c r="CC53" s="114"/>
      <c r="CD53" s="115"/>
      <c r="CE53" s="39"/>
      <c r="CF53" s="39"/>
      <c r="CG53" s="115"/>
      <c r="CH53" s="114"/>
      <c r="CI53" s="114"/>
      <c r="CJ53" s="115"/>
      <c r="CK53" s="39"/>
      <c r="CL53" s="39"/>
      <c r="CM53" s="115"/>
      <c r="CN53" s="114"/>
      <c r="CO53" s="114"/>
      <c r="CP53" s="115"/>
      <c r="CQ53" s="39"/>
      <c r="CR53" s="39"/>
      <c r="CS53" s="115"/>
      <c r="CT53" s="114"/>
      <c r="CU53" s="114"/>
      <c r="CV53" s="115"/>
      <c r="CW53" s="39"/>
      <c r="CX53" s="39"/>
      <c r="CY53" s="115"/>
      <c r="CZ53" s="114"/>
      <c r="DA53" s="114"/>
      <c r="DB53" s="115"/>
      <c r="DC53" s="39"/>
      <c r="DD53" s="39"/>
      <c r="DE53" s="115"/>
      <c r="DF53" s="114"/>
      <c r="DG53" s="114"/>
      <c r="DH53" s="115"/>
      <c r="DI53" s="39"/>
      <c r="DJ53" s="39"/>
      <c r="DK53" s="115"/>
      <c r="DL53" s="114"/>
      <c r="DM53" s="114"/>
      <c r="DN53" s="115"/>
      <c r="DO53" s="39"/>
      <c r="DP53" s="39"/>
      <c r="DQ53" s="115"/>
      <c r="DR53" s="114"/>
      <c r="DS53" s="114"/>
      <c r="DT53" s="115"/>
      <c r="DU53" s="39"/>
      <c r="DV53" s="39"/>
      <c r="DW53" s="115"/>
      <c r="DX53" s="114"/>
      <c r="DY53" s="114"/>
      <c r="DZ53" s="115"/>
      <c r="EA53" s="39"/>
      <c r="EB53" s="39"/>
      <c r="EC53" s="115"/>
      <c r="ED53" s="114"/>
      <c r="EE53" s="114"/>
      <c r="EF53" s="115"/>
      <c r="EG53" s="39"/>
      <c r="EH53" s="39"/>
      <c r="EI53" s="115"/>
      <c r="EJ53" s="114"/>
      <c r="EK53" s="114"/>
      <c r="EL53" s="115"/>
      <c r="EM53" s="39"/>
      <c r="EN53" s="39"/>
      <c r="EO53" s="115"/>
      <c r="EP53" s="114"/>
      <c r="EQ53" s="114"/>
      <c r="ER53" s="115"/>
      <c r="ES53" s="39"/>
      <c r="ET53" s="39"/>
      <c r="EU53" s="115"/>
      <c r="EV53" s="114"/>
      <c r="EW53" s="114"/>
      <c r="EX53" s="115"/>
      <c r="EY53" s="39"/>
      <c r="EZ53" s="39"/>
      <c r="FA53" s="115"/>
      <c r="FB53" s="114"/>
      <c r="FC53" s="114"/>
      <c r="FD53" s="115"/>
      <c r="FE53" s="39"/>
      <c r="FF53" s="39"/>
      <c r="FG53" s="115"/>
      <c r="FH53" s="114"/>
      <c r="FI53" s="114"/>
      <c r="FJ53" s="115"/>
      <c r="FK53" s="39"/>
      <c r="FL53" s="39"/>
      <c r="FM53" s="115"/>
      <c r="FN53" s="114"/>
      <c r="FO53" s="114"/>
      <c r="FP53" s="115"/>
      <c r="FQ53" s="39"/>
      <c r="FR53" s="39"/>
      <c r="FS53" s="115"/>
      <c r="FT53" s="114"/>
      <c r="FU53" s="114"/>
      <c r="FV53" s="115"/>
      <c r="FW53" s="39"/>
      <c r="FX53" s="39"/>
      <c r="FY53" s="115"/>
      <c r="FZ53" s="114"/>
      <c r="GA53" s="114"/>
      <c r="GB53" s="115"/>
      <c r="GC53" s="39"/>
      <c r="GD53" s="39"/>
      <c r="GE53" s="115"/>
      <c r="GF53" s="114"/>
      <c r="GG53" s="114"/>
      <c r="GH53" s="115"/>
      <c r="GI53" s="39"/>
      <c r="GJ53" s="39"/>
      <c r="GK53" s="115"/>
      <c r="GL53" s="114"/>
      <c r="GM53" s="114"/>
      <c r="GN53" s="115"/>
      <c r="GO53" s="39"/>
      <c r="GP53" s="48"/>
    </row>
    <row r="54" spans="1:198" ht="50.1" customHeight="1">
      <c r="A54" s="45"/>
      <c r="B54" s="108"/>
      <c r="C54" s="89" t="str">
        <f>IFERROR(INDEX(Schedule!$A$3:$C$258,MATCH('BASIC DATA'!B54,Schedule!$A$3:$A$258,0),2),"")</f>
        <v/>
      </c>
      <c r="D54" s="40"/>
      <c r="E54" s="89" t="str">
        <f>IFERROR(INDEX(Schedule!$A$3:$C$258,MATCH('BASIC DATA'!B54,Schedule!$A$3:$A$258,0),3),"")</f>
        <v/>
      </c>
      <c r="F54" s="39"/>
      <c r="G54" s="115"/>
      <c r="H54" s="114"/>
      <c r="I54" s="114"/>
      <c r="J54" s="115"/>
      <c r="K54" s="39"/>
      <c r="L54" s="39"/>
      <c r="M54" s="115"/>
      <c r="N54" s="114"/>
      <c r="O54" s="114"/>
      <c r="P54" s="115"/>
      <c r="Q54" s="39"/>
      <c r="R54" s="39"/>
      <c r="S54" s="115"/>
      <c r="T54" s="114"/>
      <c r="U54" s="114"/>
      <c r="V54" s="115"/>
      <c r="W54" s="39"/>
      <c r="X54" s="39"/>
      <c r="Y54" s="115"/>
      <c r="Z54" s="114"/>
      <c r="AA54" s="114"/>
      <c r="AB54" s="115"/>
      <c r="AC54" s="39"/>
      <c r="AD54" s="39"/>
      <c r="AE54" s="115"/>
      <c r="AF54" s="114"/>
      <c r="AG54" s="114"/>
      <c r="AH54" s="115"/>
      <c r="AI54" s="39"/>
      <c r="AJ54" s="39"/>
      <c r="AK54" s="115"/>
      <c r="AL54" s="114"/>
      <c r="AM54" s="114"/>
      <c r="AN54" s="115"/>
      <c r="AO54" s="39"/>
      <c r="AP54" s="39"/>
      <c r="AQ54" s="115"/>
      <c r="AR54" s="114"/>
      <c r="AS54" s="114"/>
      <c r="AT54" s="115"/>
      <c r="AU54" s="39"/>
      <c r="AV54" s="39"/>
      <c r="AW54" s="115"/>
      <c r="AX54" s="114"/>
      <c r="AY54" s="114"/>
      <c r="AZ54" s="115"/>
      <c r="BA54" s="39"/>
      <c r="BB54" s="39"/>
      <c r="BC54" s="115"/>
      <c r="BD54" s="114"/>
      <c r="BE54" s="114"/>
      <c r="BF54" s="115"/>
      <c r="BG54" s="39"/>
      <c r="BH54" s="39"/>
      <c r="BI54" s="115"/>
      <c r="BJ54" s="114"/>
      <c r="BK54" s="114"/>
      <c r="BL54" s="115"/>
      <c r="BM54" s="39"/>
      <c r="BN54" s="39"/>
      <c r="BO54" s="115"/>
      <c r="BP54" s="114"/>
      <c r="BQ54" s="114"/>
      <c r="BR54" s="115"/>
      <c r="BS54" s="39"/>
      <c r="BT54" s="39"/>
      <c r="BU54" s="115"/>
      <c r="BV54" s="114"/>
      <c r="BW54" s="114"/>
      <c r="BX54" s="115"/>
      <c r="BY54" s="39"/>
      <c r="BZ54" s="39"/>
      <c r="CA54" s="115"/>
      <c r="CB54" s="114"/>
      <c r="CC54" s="114"/>
      <c r="CD54" s="115"/>
      <c r="CE54" s="39"/>
      <c r="CF54" s="39"/>
      <c r="CG54" s="115"/>
      <c r="CH54" s="114"/>
      <c r="CI54" s="114"/>
      <c r="CJ54" s="115"/>
      <c r="CK54" s="39"/>
      <c r="CL54" s="39"/>
      <c r="CM54" s="115"/>
      <c r="CN54" s="114"/>
      <c r="CO54" s="114"/>
      <c r="CP54" s="115"/>
      <c r="CQ54" s="39"/>
      <c r="CR54" s="39"/>
      <c r="CS54" s="115"/>
      <c r="CT54" s="114"/>
      <c r="CU54" s="114"/>
      <c r="CV54" s="115"/>
      <c r="CW54" s="39"/>
      <c r="CX54" s="39"/>
      <c r="CY54" s="115"/>
      <c r="CZ54" s="114"/>
      <c r="DA54" s="114"/>
      <c r="DB54" s="115"/>
      <c r="DC54" s="39"/>
      <c r="DD54" s="39"/>
      <c r="DE54" s="115"/>
      <c r="DF54" s="114"/>
      <c r="DG54" s="114"/>
      <c r="DH54" s="115"/>
      <c r="DI54" s="39"/>
      <c r="DJ54" s="39"/>
      <c r="DK54" s="115"/>
      <c r="DL54" s="114"/>
      <c r="DM54" s="114"/>
      <c r="DN54" s="115"/>
      <c r="DO54" s="39"/>
      <c r="DP54" s="39"/>
      <c r="DQ54" s="115"/>
      <c r="DR54" s="114"/>
      <c r="DS54" s="114"/>
      <c r="DT54" s="115"/>
      <c r="DU54" s="39"/>
      <c r="DV54" s="39"/>
      <c r="DW54" s="115"/>
      <c r="DX54" s="114"/>
      <c r="DY54" s="114"/>
      <c r="DZ54" s="115"/>
      <c r="EA54" s="39"/>
      <c r="EB54" s="39"/>
      <c r="EC54" s="115"/>
      <c r="ED54" s="114"/>
      <c r="EE54" s="114"/>
      <c r="EF54" s="115"/>
      <c r="EG54" s="39"/>
      <c r="EH54" s="39"/>
      <c r="EI54" s="115"/>
      <c r="EJ54" s="114"/>
      <c r="EK54" s="114"/>
      <c r="EL54" s="115"/>
      <c r="EM54" s="39"/>
      <c r="EN54" s="39"/>
      <c r="EO54" s="115"/>
      <c r="EP54" s="114"/>
      <c r="EQ54" s="114"/>
      <c r="ER54" s="115"/>
      <c r="ES54" s="39"/>
      <c r="ET54" s="39"/>
      <c r="EU54" s="115"/>
      <c r="EV54" s="114"/>
      <c r="EW54" s="114"/>
      <c r="EX54" s="115"/>
      <c r="EY54" s="39"/>
      <c r="EZ54" s="39"/>
      <c r="FA54" s="115"/>
      <c r="FB54" s="114"/>
      <c r="FC54" s="114"/>
      <c r="FD54" s="115"/>
      <c r="FE54" s="39"/>
      <c r="FF54" s="39"/>
      <c r="FG54" s="115"/>
      <c r="FH54" s="114"/>
      <c r="FI54" s="114"/>
      <c r="FJ54" s="115"/>
      <c r="FK54" s="39"/>
      <c r="FL54" s="39"/>
      <c r="FM54" s="115"/>
      <c r="FN54" s="114"/>
      <c r="FO54" s="114"/>
      <c r="FP54" s="115"/>
      <c r="FQ54" s="39"/>
      <c r="FR54" s="39"/>
      <c r="FS54" s="115"/>
      <c r="FT54" s="114"/>
      <c r="FU54" s="114"/>
      <c r="FV54" s="115"/>
      <c r="FW54" s="39"/>
      <c r="FX54" s="39"/>
      <c r="FY54" s="115"/>
      <c r="FZ54" s="114"/>
      <c r="GA54" s="114"/>
      <c r="GB54" s="115"/>
      <c r="GC54" s="39"/>
      <c r="GD54" s="39"/>
      <c r="GE54" s="115"/>
      <c r="GF54" s="114"/>
      <c r="GG54" s="114"/>
      <c r="GH54" s="115"/>
      <c r="GI54" s="39"/>
      <c r="GJ54" s="39"/>
      <c r="GK54" s="115"/>
      <c r="GL54" s="114"/>
      <c r="GM54" s="114"/>
      <c r="GN54" s="115"/>
      <c r="GO54" s="39"/>
      <c r="GP54" s="48"/>
    </row>
    <row r="55" spans="1:198" ht="50.1" customHeight="1">
      <c r="A55" s="45"/>
      <c r="B55" s="108"/>
      <c r="C55" s="89" t="str">
        <f>IFERROR(INDEX(Schedule!$A$3:$C$258,MATCH('BASIC DATA'!B55,Schedule!$A$3:$A$258,0),2),"")</f>
        <v/>
      </c>
      <c r="D55" s="40"/>
      <c r="E55" s="89" t="str">
        <f>IFERROR(INDEX(Schedule!$A$3:$C$258,MATCH('BASIC DATA'!B55,Schedule!$A$3:$A$258,0),3),"")</f>
        <v/>
      </c>
      <c r="F55" s="39"/>
      <c r="G55" s="115"/>
      <c r="H55" s="114"/>
      <c r="I55" s="114"/>
      <c r="J55" s="115"/>
      <c r="K55" s="39"/>
      <c r="L55" s="39"/>
      <c r="M55" s="115"/>
      <c r="N55" s="114"/>
      <c r="O55" s="114"/>
      <c r="P55" s="115"/>
      <c r="Q55" s="39"/>
      <c r="R55" s="39"/>
      <c r="S55" s="115"/>
      <c r="T55" s="114"/>
      <c r="U55" s="114"/>
      <c r="V55" s="115"/>
      <c r="W55" s="39"/>
      <c r="X55" s="39"/>
      <c r="Y55" s="115"/>
      <c r="Z55" s="114"/>
      <c r="AA55" s="114"/>
      <c r="AB55" s="115"/>
      <c r="AC55" s="39"/>
      <c r="AD55" s="39"/>
      <c r="AE55" s="115"/>
      <c r="AF55" s="114"/>
      <c r="AG55" s="114"/>
      <c r="AH55" s="115"/>
      <c r="AI55" s="39"/>
      <c r="AJ55" s="39"/>
      <c r="AK55" s="115"/>
      <c r="AL55" s="114"/>
      <c r="AM55" s="114"/>
      <c r="AN55" s="115"/>
      <c r="AO55" s="39"/>
      <c r="AP55" s="39"/>
      <c r="AQ55" s="115"/>
      <c r="AR55" s="114"/>
      <c r="AS55" s="114"/>
      <c r="AT55" s="115"/>
      <c r="AU55" s="39"/>
      <c r="AV55" s="39"/>
      <c r="AW55" s="115"/>
      <c r="AX55" s="114"/>
      <c r="AY55" s="114"/>
      <c r="AZ55" s="115"/>
      <c r="BA55" s="39"/>
      <c r="BB55" s="39"/>
      <c r="BC55" s="115"/>
      <c r="BD55" s="114"/>
      <c r="BE55" s="114"/>
      <c r="BF55" s="115"/>
      <c r="BG55" s="39"/>
      <c r="BH55" s="39"/>
      <c r="BI55" s="115"/>
      <c r="BJ55" s="114"/>
      <c r="BK55" s="114"/>
      <c r="BL55" s="115"/>
      <c r="BM55" s="39"/>
      <c r="BN55" s="39"/>
      <c r="BO55" s="115"/>
      <c r="BP55" s="114"/>
      <c r="BQ55" s="114"/>
      <c r="BR55" s="115"/>
      <c r="BS55" s="39"/>
      <c r="BT55" s="39"/>
      <c r="BU55" s="115"/>
      <c r="BV55" s="114"/>
      <c r="BW55" s="114"/>
      <c r="BX55" s="115"/>
      <c r="BY55" s="39"/>
      <c r="BZ55" s="39"/>
      <c r="CA55" s="115"/>
      <c r="CB55" s="114"/>
      <c r="CC55" s="114"/>
      <c r="CD55" s="115"/>
      <c r="CE55" s="39"/>
      <c r="CF55" s="39"/>
      <c r="CG55" s="115"/>
      <c r="CH55" s="114"/>
      <c r="CI55" s="114"/>
      <c r="CJ55" s="115"/>
      <c r="CK55" s="39"/>
      <c r="CL55" s="39"/>
      <c r="CM55" s="115"/>
      <c r="CN55" s="114"/>
      <c r="CO55" s="114"/>
      <c r="CP55" s="115"/>
      <c r="CQ55" s="39"/>
      <c r="CR55" s="39"/>
      <c r="CS55" s="115"/>
      <c r="CT55" s="114"/>
      <c r="CU55" s="114"/>
      <c r="CV55" s="115"/>
      <c r="CW55" s="39"/>
      <c r="CX55" s="39"/>
      <c r="CY55" s="115"/>
      <c r="CZ55" s="114"/>
      <c r="DA55" s="114"/>
      <c r="DB55" s="115"/>
      <c r="DC55" s="39"/>
      <c r="DD55" s="39"/>
      <c r="DE55" s="115"/>
      <c r="DF55" s="114"/>
      <c r="DG55" s="114"/>
      <c r="DH55" s="115"/>
      <c r="DI55" s="39"/>
      <c r="DJ55" s="39"/>
      <c r="DK55" s="115"/>
      <c r="DL55" s="114"/>
      <c r="DM55" s="114"/>
      <c r="DN55" s="115"/>
      <c r="DO55" s="39"/>
      <c r="DP55" s="39"/>
      <c r="DQ55" s="115"/>
      <c r="DR55" s="114"/>
      <c r="DS55" s="114"/>
      <c r="DT55" s="115"/>
      <c r="DU55" s="39"/>
      <c r="DV55" s="39"/>
      <c r="DW55" s="115"/>
      <c r="DX55" s="114"/>
      <c r="DY55" s="114"/>
      <c r="DZ55" s="115"/>
      <c r="EA55" s="39"/>
      <c r="EB55" s="39"/>
      <c r="EC55" s="115"/>
      <c r="ED55" s="114"/>
      <c r="EE55" s="114"/>
      <c r="EF55" s="115"/>
      <c r="EG55" s="39"/>
      <c r="EH55" s="39"/>
      <c r="EI55" s="115"/>
      <c r="EJ55" s="114"/>
      <c r="EK55" s="114"/>
      <c r="EL55" s="115"/>
      <c r="EM55" s="39"/>
      <c r="EN55" s="39"/>
      <c r="EO55" s="115"/>
      <c r="EP55" s="114"/>
      <c r="EQ55" s="114"/>
      <c r="ER55" s="115"/>
      <c r="ES55" s="39"/>
      <c r="ET55" s="39"/>
      <c r="EU55" s="115"/>
      <c r="EV55" s="114"/>
      <c r="EW55" s="114"/>
      <c r="EX55" s="115"/>
      <c r="EY55" s="39"/>
      <c r="EZ55" s="39"/>
      <c r="FA55" s="115"/>
      <c r="FB55" s="114"/>
      <c r="FC55" s="114"/>
      <c r="FD55" s="115"/>
      <c r="FE55" s="39"/>
      <c r="FF55" s="39"/>
      <c r="FG55" s="115"/>
      <c r="FH55" s="114"/>
      <c r="FI55" s="114"/>
      <c r="FJ55" s="115"/>
      <c r="FK55" s="39"/>
      <c r="FL55" s="39"/>
      <c r="FM55" s="115"/>
      <c r="FN55" s="114"/>
      <c r="FO55" s="114"/>
      <c r="FP55" s="115"/>
      <c r="FQ55" s="39"/>
      <c r="FR55" s="39"/>
      <c r="FS55" s="115"/>
      <c r="FT55" s="114"/>
      <c r="FU55" s="114"/>
      <c r="FV55" s="115"/>
      <c r="FW55" s="39"/>
      <c r="FX55" s="39"/>
      <c r="FY55" s="115"/>
      <c r="FZ55" s="114"/>
      <c r="GA55" s="114"/>
      <c r="GB55" s="115"/>
      <c r="GC55" s="39"/>
      <c r="GD55" s="39"/>
      <c r="GE55" s="115"/>
      <c r="GF55" s="114"/>
      <c r="GG55" s="114"/>
      <c r="GH55" s="115"/>
      <c r="GI55" s="39"/>
      <c r="GJ55" s="39"/>
      <c r="GK55" s="115"/>
      <c r="GL55" s="114"/>
      <c r="GM55" s="114"/>
      <c r="GN55" s="115"/>
      <c r="GO55" s="39"/>
      <c r="GP55" s="48"/>
    </row>
    <row r="56" spans="1:198" ht="50.1" customHeight="1">
      <c r="A56" s="45"/>
      <c r="B56" s="108"/>
      <c r="C56" s="89" t="str">
        <f>IFERROR(INDEX(Schedule!$A$3:$C$258,MATCH('BASIC DATA'!B56,Schedule!$A$3:$A$258,0),2),"")</f>
        <v/>
      </c>
      <c r="D56" s="40"/>
      <c r="E56" s="89" t="str">
        <f>IFERROR(INDEX(Schedule!$A$3:$C$258,MATCH('BASIC DATA'!B56,Schedule!$A$3:$A$258,0),3),"")</f>
        <v/>
      </c>
      <c r="F56" s="39"/>
      <c r="G56" s="115"/>
      <c r="H56" s="114"/>
      <c r="I56" s="114"/>
      <c r="J56" s="115"/>
      <c r="K56" s="39"/>
      <c r="L56" s="39"/>
      <c r="M56" s="115"/>
      <c r="N56" s="114"/>
      <c r="O56" s="114"/>
      <c r="P56" s="115"/>
      <c r="Q56" s="39"/>
      <c r="R56" s="39"/>
      <c r="S56" s="115"/>
      <c r="T56" s="114"/>
      <c r="U56" s="114"/>
      <c r="V56" s="115"/>
      <c r="W56" s="39"/>
      <c r="X56" s="39"/>
      <c r="Y56" s="115"/>
      <c r="Z56" s="114"/>
      <c r="AA56" s="114"/>
      <c r="AB56" s="115"/>
      <c r="AC56" s="39"/>
      <c r="AD56" s="39"/>
      <c r="AE56" s="115"/>
      <c r="AF56" s="114"/>
      <c r="AG56" s="114"/>
      <c r="AH56" s="115"/>
      <c r="AI56" s="39"/>
      <c r="AJ56" s="39"/>
      <c r="AK56" s="115"/>
      <c r="AL56" s="114"/>
      <c r="AM56" s="114"/>
      <c r="AN56" s="115"/>
      <c r="AO56" s="39"/>
      <c r="AP56" s="39"/>
      <c r="AQ56" s="115"/>
      <c r="AR56" s="114"/>
      <c r="AS56" s="114"/>
      <c r="AT56" s="115"/>
      <c r="AU56" s="39"/>
      <c r="AV56" s="39"/>
      <c r="AW56" s="115"/>
      <c r="AX56" s="114"/>
      <c r="AY56" s="114"/>
      <c r="AZ56" s="115"/>
      <c r="BA56" s="39"/>
      <c r="BB56" s="39"/>
      <c r="BC56" s="115"/>
      <c r="BD56" s="114"/>
      <c r="BE56" s="114"/>
      <c r="BF56" s="115"/>
      <c r="BG56" s="39"/>
      <c r="BH56" s="39"/>
      <c r="BI56" s="115"/>
      <c r="BJ56" s="114"/>
      <c r="BK56" s="114"/>
      <c r="BL56" s="115"/>
      <c r="BM56" s="39"/>
      <c r="BN56" s="39"/>
      <c r="BO56" s="115"/>
      <c r="BP56" s="114"/>
      <c r="BQ56" s="114"/>
      <c r="BR56" s="115"/>
      <c r="BS56" s="39"/>
      <c r="BT56" s="39"/>
      <c r="BU56" s="115"/>
      <c r="BV56" s="114"/>
      <c r="BW56" s="114"/>
      <c r="BX56" s="115"/>
      <c r="BY56" s="39"/>
      <c r="BZ56" s="39"/>
      <c r="CA56" s="115"/>
      <c r="CB56" s="114"/>
      <c r="CC56" s="114"/>
      <c r="CD56" s="115"/>
      <c r="CE56" s="39"/>
      <c r="CF56" s="39"/>
      <c r="CG56" s="115"/>
      <c r="CH56" s="114"/>
      <c r="CI56" s="114"/>
      <c r="CJ56" s="115"/>
      <c r="CK56" s="39"/>
      <c r="CL56" s="39"/>
      <c r="CM56" s="115"/>
      <c r="CN56" s="114"/>
      <c r="CO56" s="114"/>
      <c r="CP56" s="115"/>
      <c r="CQ56" s="39"/>
      <c r="CR56" s="39"/>
      <c r="CS56" s="115"/>
      <c r="CT56" s="114"/>
      <c r="CU56" s="114"/>
      <c r="CV56" s="115"/>
      <c r="CW56" s="39"/>
      <c r="CX56" s="39"/>
      <c r="CY56" s="115"/>
      <c r="CZ56" s="114"/>
      <c r="DA56" s="114"/>
      <c r="DB56" s="115"/>
      <c r="DC56" s="39"/>
      <c r="DD56" s="39"/>
      <c r="DE56" s="115"/>
      <c r="DF56" s="114"/>
      <c r="DG56" s="114"/>
      <c r="DH56" s="115"/>
      <c r="DI56" s="39"/>
      <c r="DJ56" s="39"/>
      <c r="DK56" s="115"/>
      <c r="DL56" s="114"/>
      <c r="DM56" s="114"/>
      <c r="DN56" s="115"/>
      <c r="DO56" s="39"/>
      <c r="DP56" s="39"/>
      <c r="DQ56" s="115"/>
      <c r="DR56" s="114"/>
      <c r="DS56" s="114"/>
      <c r="DT56" s="115"/>
      <c r="DU56" s="39"/>
      <c r="DV56" s="39"/>
      <c r="DW56" s="115"/>
      <c r="DX56" s="114"/>
      <c r="DY56" s="114"/>
      <c r="DZ56" s="115"/>
      <c r="EA56" s="39"/>
      <c r="EB56" s="39"/>
      <c r="EC56" s="115"/>
      <c r="ED56" s="114"/>
      <c r="EE56" s="114"/>
      <c r="EF56" s="115"/>
      <c r="EG56" s="39"/>
      <c r="EH56" s="39"/>
      <c r="EI56" s="115"/>
      <c r="EJ56" s="114"/>
      <c r="EK56" s="114"/>
      <c r="EL56" s="115"/>
      <c r="EM56" s="39"/>
      <c r="EN56" s="39"/>
      <c r="EO56" s="115"/>
      <c r="EP56" s="114"/>
      <c r="EQ56" s="114"/>
      <c r="ER56" s="115"/>
      <c r="ES56" s="39"/>
      <c r="ET56" s="39"/>
      <c r="EU56" s="115"/>
      <c r="EV56" s="114"/>
      <c r="EW56" s="114"/>
      <c r="EX56" s="115"/>
      <c r="EY56" s="39"/>
      <c r="EZ56" s="39"/>
      <c r="FA56" s="115"/>
      <c r="FB56" s="114"/>
      <c r="FC56" s="114"/>
      <c r="FD56" s="115"/>
      <c r="FE56" s="39"/>
      <c r="FF56" s="39"/>
      <c r="FG56" s="115"/>
      <c r="FH56" s="114"/>
      <c r="FI56" s="114"/>
      <c r="FJ56" s="115"/>
      <c r="FK56" s="39"/>
      <c r="FL56" s="39"/>
      <c r="FM56" s="115"/>
      <c r="FN56" s="114"/>
      <c r="FO56" s="114"/>
      <c r="FP56" s="115"/>
      <c r="FQ56" s="39"/>
      <c r="FR56" s="39"/>
      <c r="FS56" s="115"/>
      <c r="FT56" s="114"/>
      <c r="FU56" s="114"/>
      <c r="FV56" s="115"/>
      <c r="FW56" s="39"/>
      <c r="FX56" s="39"/>
      <c r="FY56" s="115"/>
      <c r="FZ56" s="114"/>
      <c r="GA56" s="114"/>
      <c r="GB56" s="115"/>
      <c r="GC56" s="39"/>
      <c r="GD56" s="39"/>
      <c r="GE56" s="115"/>
      <c r="GF56" s="114"/>
      <c r="GG56" s="114"/>
      <c r="GH56" s="115"/>
      <c r="GI56" s="39"/>
      <c r="GJ56" s="39"/>
      <c r="GK56" s="115"/>
      <c r="GL56" s="114"/>
      <c r="GM56" s="114"/>
      <c r="GN56" s="115"/>
      <c r="GO56" s="39"/>
      <c r="GP56" s="48"/>
    </row>
    <row r="57" spans="1:198" ht="50.1" customHeight="1">
      <c r="A57" s="45"/>
      <c r="B57" s="108"/>
      <c r="C57" s="89" t="str">
        <f>IFERROR(INDEX(Schedule!$A$3:$C$258,MATCH('BASIC DATA'!B57,Schedule!$A$3:$A$258,0),2),"")</f>
        <v/>
      </c>
      <c r="D57" s="40"/>
      <c r="E57" s="89" t="str">
        <f>IFERROR(INDEX(Schedule!$A$3:$C$258,MATCH('BASIC DATA'!B57,Schedule!$A$3:$A$258,0),3),"")</f>
        <v/>
      </c>
      <c r="F57" s="39"/>
      <c r="G57" s="115"/>
      <c r="H57" s="114"/>
      <c r="I57" s="114"/>
      <c r="J57" s="115"/>
      <c r="K57" s="39"/>
      <c r="L57" s="39"/>
      <c r="M57" s="115"/>
      <c r="N57" s="114"/>
      <c r="O57" s="114"/>
      <c r="P57" s="115"/>
      <c r="Q57" s="39"/>
      <c r="R57" s="39"/>
      <c r="S57" s="115"/>
      <c r="T57" s="114"/>
      <c r="U57" s="114"/>
      <c r="V57" s="115"/>
      <c r="W57" s="39"/>
      <c r="X57" s="39"/>
      <c r="Y57" s="115"/>
      <c r="Z57" s="114"/>
      <c r="AA57" s="114"/>
      <c r="AB57" s="115"/>
      <c r="AC57" s="39"/>
      <c r="AD57" s="39"/>
      <c r="AE57" s="115"/>
      <c r="AF57" s="114"/>
      <c r="AG57" s="114"/>
      <c r="AH57" s="115"/>
      <c r="AI57" s="39"/>
      <c r="AJ57" s="39"/>
      <c r="AK57" s="115"/>
      <c r="AL57" s="114"/>
      <c r="AM57" s="114"/>
      <c r="AN57" s="115"/>
      <c r="AO57" s="39"/>
      <c r="AP57" s="39"/>
      <c r="AQ57" s="115"/>
      <c r="AR57" s="114"/>
      <c r="AS57" s="114"/>
      <c r="AT57" s="115"/>
      <c r="AU57" s="39"/>
      <c r="AV57" s="39"/>
      <c r="AW57" s="115"/>
      <c r="AX57" s="114"/>
      <c r="AY57" s="114"/>
      <c r="AZ57" s="115"/>
      <c r="BA57" s="39"/>
      <c r="BB57" s="39"/>
      <c r="BC57" s="115"/>
      <c r="BD57" s="114"/>
      <c r="BE57" s="114"/>
      <c r="BF57" s="115"/>
      <c r="BG57" s="39"/>
      <c r="BH57" s="39"/>
      <c r="BI57" s="115"/>
      <c r="BJ57" s="114"/>
      <c r="BK57" s="114"/>
      <c r="BL57" s="115"/>
      <c r="BM57" s="39"/>
      <c r="BN57" s="39"/>
      <c r="BO57" s="115"/>
      <c r="BP57" s="114"/>
      <c r="BQ57" s="114"/>
      <c r="BR57" s="115"/>
      <c r="BS57" s="39"/>
      <c r="BT57" s="39"/>
      <c r="BU57" s="115"/>
      <c r="BV57" s="114"/>
      <c r="BW57" s="114"/>
      <c r="BX57" s="115"/>
      <c r="BY57" s="39"/>
      <c r="BZ57" s="39"/>
      <c r="CA57" s="115"/>
      <c r="CB57" s="114"/>
      <c r="CC57" s="114"/>
      <c r="CD57" s="115"/>
      <c r="CE57" s="39"/>
      <c r="CF57" s="39"/>
      <c r="CG57" s="115"/>
      <c r="CH57" s="114"/>
      <c r="CI57" s="114"/>
      <c r="CJ57" s="115"/>
      <c r="CK57" s="39"/>
      <c r="CL57" s="39"/>
      <c r="CM57" s="115"/>
      <c r="CN57" s="114"/>
      <c r="CO57" s="114"/>
      <c r="CP57" s="115"/>
      <c r="CQ57" s="39"/>
      <c r="CR57" s="39"/>
      <c r="CS57" s="115"/>
      <c r="CT57" s="114"/>
      <c r="CU57" s="114"/>
      <c r="CV57" s="115"/>
      <c r="CW57" s="39"/>
      <c r="CX57" s="39"/>
      <c r="CY57" s="115"/>
      <c r="CZ57" s="114"/>
      <c r="DA57" s="114"/>
      <c r="DB57" s="115"/>
      <c r="DC57" s="39"/>
      <c r="DD57" s="39"/>
      <c r="DE57" s="115"/>
      <c r="DF57" s="114"/>
      <c r="DG57" s="114"/>
      <c r="DH57" s="115"/>
      <c r="DI57" s="39"/>
      <c r="DJ57" s="39"/>
      <c r="DK57" s="115"/>
      <c r="DL57" s="114"/>
      <c r="DM57" s="114"/>
      <c r="DN57" s="115"/>
      <c r="DO57" s="39"/>
      <c r="DP57" s="39"/>
      <c r="DQ57" s="115"/>
      <c r="DR57" s="114"/>
      <c r="DS57" s="114"/>
      <c r="DT57" s="115"/>
      <c r="DU57" s="39"/>
      <c r="DV57" s="39"/>
      <c r="DW57" s="115"/>
      <c r="DX57" s="114"/>
      <c r="DY57" s="114"/>
      <c r="DZ57" s="115"/>
      <c r="EA57" s="39"/>
      <c r="EB57" s="39"/>
      <c r="EC57" s="115"/>
      <c r="ED57" s="114"/>
      <c r="EE57" s="114"/>
      <c r="EF57" s="115"/>
      <c r="EG57" s="39"/>
      <c r="EH57" s="39"/>
      <c r="EI57" s="115"/>
      <c r="EJ57" s="114"/>
      <c r="EK57" s="114"/>
      <c r="EL57" s="115"/>
      <c r="EM57" s="39"/>
      <c r="EN57" s="39"/>
      <c r="EO57" s="115"/>
      <c r="EP57" s="114"/>
      <c r="EQ57" s="114"/>
      <c r="ER57" s="115"/>
      <c r="ES57" s="39"/>
      <c r="ET57" s="39"/>
      <c r="EU57" s="115"/>
      <c r="EV57" s="114"/>
      <c r="EW57" s="114"/>
      <c r="EX57" s="115"/>
      <c r="EY57" s="39"/>
      <c r="EZ57" s="39"/>
      <c r="FA57" s="115"/>
      <c r="FB57" s="114"/>
      <c r="FC57" s="114"/>
      <c r="FD57" s="115"/>
      <c r="FE57" s="39"/>
      <c r="FF57" s="39"/>
      <c r="FG57" s="115"/>
      <c r="FH57" s="114"/>
      <c r="FI57" s="114"/>
      <c r="FJ57" s="115"/>
      <c r="FK57" s="39"/>
      <c r="FL57" s="39"/>
      <c r="FM57" s="115"/>
      <c r="FN57" s="114"/>
      <c r="FO57" s="114"/>
      <c r="FP57" s="115"/>
      <c r="FQ57" s="39"/>
      <c r="FR57" s="39"/>
      <c r="FS57" s="115"/>
      <c r="FT57" s="114"/>
      <c r="FU57" s="114"/>
      <c r="FV57" s="115"/>
      <c r="FW57" s="39"/>
      <c r="FX57" s="39"/>
      <c r="FY57" s="115"/>
      <c r="FZ57" s="114"/>
      <c r="GA57" s="114"/>
      <c r="GB57" s="115"/>
      <c r="GC57" s="39"/>
      <c r="GD57" s="39"/>
      <c r="GE57" s="115"/>
      <c r="GF57" s="114"/>
      <c r="GG57" s="114"/>
      <c r="GH57" s="115"/>
      <c r="GI57" s="39"/>
      <c r="GJ57" s="39"/>
      <c r="GK57" s="115"/>
      <c r="GL57" s="114"/>
      <c r="GM57" s="114"/>
      <c r="GN57" s="115"/>
      <c r="GO57" s="39"/>
      <c r="GP57" s="48"/>
    </row>
    <row r="58" spans="1:198" ht="50.1" customHeight="1">
      <c r="A58" s="45"/>
      <c r="B58" s="108"/>
      <c r="C58" s="89" t="str">
        <f>IFERROR(INDEX(Schedule!$A$3:$C$258,MATCH('BASIC DATA'!B58,Schedule!$A$3:$A$258,0),2),"")</f>
        <v/>
      </c>
      <c r="D58" s="40"/>
      <c r="E58" s="89" t="str">
        <f>IFERROR(INDEX(Schedule!$A$3:$C$258,MATCH('BASIC DATA'!B58,Schedule!$A$3:$A$258,0),3),"")</f>
        <v/>
      </c>
      <c r="F58" s="39"/>
      <c r="G58" s="115"/>
      <c r="H58" s="114"/>
      <c r="I58" s="114"/>
      <c r="J58" s="115"/>
      <c r="K58" s="39"/>
      <c r="L58" s="39"/>
      <c r="M58" s="115"/>
      <c r="N58" s="114"/>
      <c r="O58" s="114"/>
      <c r="P58" s="115"/>
      <c r="Q58" s="39"/>
      <c r="R58" s="39"/>
      <c r="S58" s="115"/>
      <c r="T58" s="114"/>
      <c r="U58" s="114"/>
      <c r="V58" s="115"/>
      <c r="W58" s="39"/>
      <c r="X58" s="39"/>
      <c r="Y58" s="115"/>
      <c r="Z58" s="114"/>
      <c r="AA58" s="114"/>
      <c r="AB58" s="115"/>
      <c r="AC58" s="39"/>
      <c r="AD58" s="39"/>
      <c r="AE58" s="115"/>
      <c r="AF58" s="114"/>
      <c r="AG58" s="114"/>
      <c r="AH58" s="115"/>
      <c r="AI58" s="39"/>
      <c r="AJ58" s="39"/>
      <c r="AK58" s="115"/>
      <c r="AL58" s="114"/>
      <c r="AM58" s="114"/>
      <c r="AN58" s="115"/>
      <c r="AO58" s="39"/>
      <c r="AP58" s="39"/>
      <c r="AQ58" s="115"/>
      <c r="AR58" s="114"/>
      <c r="AS58" s="114"/>
      <c r="AT58" s="115"/>
      <c r="AU58" s="39"/>
      <c r="AV58" s="39"/>
      <c r="AW58" s="115"/>
      <c r="AX58" s="114"/>
      <c r="AY58" s="114"/>
      <c r="AZ58" s="115"/>
      <c r="BA58" s="39"/>
      <c r="BB58" s="39"/>
      <c r="BC58" s="115"/>
      <c r="BD58" s="114"/>
      <c r="BE58" s="114"/>
      <c r="BF58" s="115"/>
      <c r="BG58" s="39"/>
      <c r="BH58" s="39"/>
      <c r="BI58" s="115"/>
      <c r="BJ58" s="114"/>
      <c r="BK58" s="114"/>
      <c r="BL58" s="115"/>
      <c r="BM58" s="39"/>
      <c r="BN58" s="39"/>
      <c r="BO58" s="115"/>
      <c r="BP58" s="114"/>
      <c r="BQ58" s="114"/>
      <c r="BR58" s="115"/>
      <c r="BS58" s="39"/>
      <c r="BT58" s="39"/>
      <c r="BU58" s="115"/>
      <c r="BV58" s="114"/>
      <c r="BW58" s="114"/>
      <c r="BX58" s="115"/>
      <c r="BY58" s="39"/>
      <c r="BZ58" s="39"/>
      <c r="CA58" s="115"/>
      <c r="CB58" s="114"/>
      <c r="CC58" s="114"/>
      <c r="CD58" s="115"/>
      <c r="CE58" s="39"/>
      <c r="CF58" s="39"/>
      <c r="CG58" s="115"/>
      <c r="CH58" s="114"/>
      <c r="CI58" s="114"/>
      <c r="CJ58" s="115"/>
      <c r="CK58" s="39"/>
      <c r="CL58" s="39"/>
      <c r="CM58" s="115"/>
      <c r="CN58" s="114"/>
      <c r="CO58" s="114"/>
      <c r="CP58" s="115"/>
      <c r="CQ58" s="39"/>
      <c r="CR58" s="39"/>
      <c r="CS58" s="115"/>
      <c r="CT58" s="114"/>
      <c r="CU58" s="114"/>
      <c r="CV58" s="115"/>
      <c r="CW58" s="39"/>
      <c r="CX58" s="39"/>
      <c r="CY58" s="115"/>
      <c r="CZ58" s="114"/>
      <c r="DA58" s="114"/>
      <c r="DB58" s="115"/>
      <c r="DC58" s="39"/>
      <c r="DD58" s="39"/>
      <c r="DE58" s="115"/>
      <c r="DF58" s="114"/>
      <c r="DG58" s="114"/>
      <c r="DH58" s="115"/>
      <c r="DI58" s="39"/>
      <c r="DJ58" s="39"/>
      <c r="DK58" s="115"/>
      <c r="DL58" s="114"/>
      <c r="DM58" s="114"/>
      <c r="DN58" s="115"/>
      <c r="DO58" s="39"/>
      <c r="DP58" s="39"/>
      <c r="DQ58" s="115"/>
      <c r="DR58" s="114"/>
      <c r="DS58" s="114"/>
      <c r="DT58" s="115"/>
      <c r="DU58" s="39"/>
      <c r="DV58" s="39"/>
      <c r="DW58" s="115"/>
      <c r="DX58" s="114"/>
      <c r="DY58" s="114"/>
      <c r="DZ58" s="115"/>
      <c r="EA58" s="39"/>
      <c r="EB58" s="39"/>
      <c r="EC58" s="115"/>
      <c r="ED58" s="114"/>
      <c r="EE58" s="114"/>
      <c r="EF58" s="115"/>
      <c r="EG58" s="39"/>
      <c r="EH58" s="39"/>
      <c r="EI58" s="115"/>
      <c r="EJ58" s="114"/>
      <c r="EK58" s="114"/>
      <c r="EL58" s="115"/>
      <c r="EM58" s="39"/>
      <c r="EN58" s="39"/>
      <c r="EO58" s="115"/>
      <c r="EP58" s="114"/>
      <c r="EQ58" s="114"/>
      <c r="ER58" s="115"/>
      <c r="ES58" s="39"/>
      <c r="ET58" s="39"/>
      <c r="EU58" s="115"/>
      <c r="EV58" s="114"/>
      <c r="EW58" s="114"/>
      <c r="EX58" s="115"/>
      <c r="EY58" s="39"/>
      <c r="EZ58" s="39"/>
      <c r="FA58" s="115"/>
      <c r="FB58" s="114"/>
      <c r="FC58" s="114"/>
      <c r="FD58" s="115"/>
      <c r="FE58" s="39"/>
      <c r="FF58" s="39"/>
      <c r="FG58" s="115"/>
      <c r="FH58" s="114"/>
      <c r="FI58" s="114"/>
      <c r="FJ58" s="115"/>
      <c r="FK58" s="39"/>
      <c r="FL58" s="39"/>
      <c r="FM58" s="115"/>
      <c r="FN58" s="114"/>
      <c r="FO58" s="114"/>
      <c r="FP58" s="115"/>
      <c r="FQ58" s="39"/>
      <c r="FR58" s="39"/>
      <c r="FS58" s="115"/>
      <c r="FT58" s="114"/>
      <c r="FU58" s="114"/>
      <c r="FV58" s="115"/>
      <c r="FW58" s="39"/>
      <c r="FX58" s="39"/>
      <c r="FY58" s="115"/>
      <c r="FZ58" s="114"/>
      <c r="GA58" s="114"/>
      <c r="GB58" s="115"/>
      <c r="GC58" s="39"/>
      <c r="GD58" s="39"/>
      <c r="GE58" s="115"/>
      <c r="GF58" s="114"/>
      <c r="GG58" s="114"/>
      <c r="GH58" s="115"/>
      <c r="GI58" s="39"/>
      <c r="GJ58" s="39"/>
      <c r="GK58" s="115"/>
      <c r="GL58" s="114"/>
      <c r="GM58" s="114"/>
      <c r="GN58" s="115"/>
      <c r="GO58" s="39"/>
      <c r="GP58" s="48"/>
    </row>
    <row r="59" spans="1:198" ht="50.1" customHeight="1">
      <c r="A59" s="45"/>
      <c r="B59" s="108"/>
      <c r="C59" s="89" t="str">
        <f>IFERROR(INDEX(Schedule!$A$3:$C$258,MATCH('BASIC DATA'!B59,Schedule!$A$3:$A$258,0),2),"")</f>
        <v/>
      </c>
      <c r="D59" s="40"/>
      <c r="E59" s="89" t="str">
        <f>IFERROR(INDEX(Schedule!$A$3:$C$258,MATCH('BASIC DATA'!B59,Schedule!$A$3:$A$258,0),3),"")</f>
        <v/>
      </c>
      <c r="F59" s="39"/>
      <c r="G59" s="115"/>
      <c r="H59" s="114"/>
      <c r="I59" s="114"/>
      <c r="J59" s="115"/>
      <c r="K59" s="39"/>
      <c r="L59" s="39"/>
      <c r="M59" s="115"/>
      <c r="N59" s="114"/>
      <c r="O59" s="114"/>
      <c r="P59" s="115"/>
      <c r="Q59" s="39"/>
      <c r="R59" s="39"/>
      <c r="S59" s="115"/>
      <c r="T59" s="114"/>
      <c r="U59" s="114"/>
      <c r="V59" s="115"/>
      <c r="W59" s="39"/>
      <c r="X59" s="39"/>
      <c r="Y59" s="115"/>
      <c r="Z59" s="114"/>
      <c r="AA59" s="114"/>
      <c r="AB59" s="115"/>
      <c r="AC59" s="39"/>
      <c r="AD59" s="39"/>
      <c r="AE59" s="115"/>
      <c r="AF59" s="114"/>
      <c r="AG59" s="114"/>
      <c r="AH59" s="115"/>
      <c r="AI59" s="39"/>
      <c r="AJ59" s="39"/>
      <c r="AK59" s="115"/>
      <c r="AL59" s="114"/>
      <c r="AM59" s="114"/>
      <c r="AN59" s="115"/>
      <c r="AO59" s="39"/>
      <c r="AP59" s="39"/>
      <c r="AQ59" s="115"/>
      <c r="AR59" s="114"/>
      <c r="AS59" s="114"/>
      <c r="AT59" s="115"/>
      <c r="AU59" s="39"/>
      <c r="AV59" s="39"/>
      <c r="AW59" s="115"/>
      <c r="AX59" s="114"/>
      <c r="AY59" s="114"/>
      <c r="AZ59" s="115"/>
      <c r="BA59" s="39"/>
      <c r="BB59" s="39"/>
      <c r="BC59" s="115"/>
      <c r="BD59" s="114"/>
      <c r="BE59" s="114"/>
      <c r="BF59" s="115"/>
      <c r="BG59" s="39"/>
      <c r="BH59" s="39"/>
      <c r="BI59" s="115"/>
      <c r="BJ59" s="114"/>
      <c r="BK59" s="114"/>
      <c r="BL59" s="115"/>
      <c r="BM59" s="39"/>
      <c r="BN59" s="39"/>
      <c r="BO59" s="115"/>
      <c r="BP59" s="114"/>
      <c r="BQ59" s="114"/>
      <c r="BR59" s="115"/>
      <c r="BS59" s="39"/>
      <c r="BT59" s="39"/>
      <c r="BU59" s="115"/>
      <c r="BV59" s="114"/>
      <c r="BW59" s="114"/>
      <c r="BX59" s="115"/>
      <c r="BY59" s="39"/>
      <c r="BZ59" s="39"/>
      <c r="CA59" s="115"/>
      <c r="CB59" s="114"/>
      <c r="CC59" s="114"/>
      <c r="CD59" s="115"/>
      <c r="CE59" s="39"/>
      <c r="CF59" s="39"/>
      <c r="CG59" s="115"/>
      <c r="CH59" s="114"/>
      <c r="CI59" s="114"/>
      <c r="CJ59" s="115"/>
      <c r="CK59" s="39"/>
      <c r="CL59" s="39"/>
      <c r="CM59" s="115"/>
      <c r="CN59" s="114"/>
      <c r="CO59" s="114"/>
      <c r="CP59" s="115"/>
      <c r="CQ59" s="39"/>
      <c r="CR59" s="39"/>
      <c r="CS59" s="115"/>
      <c r="CT59" s="114"/>
      <c r="CU59" s="114"/>
      <c r="CV59" s="115"/>
      <c r="CW59" s="39"/>
      <c r="CX59" s="39"/>
      <c r="CY59" s="115"/>
      <c r="CZ59" s="114"/>
      <c r="DA59" s="114"/>
      <c r="DB59" s="115"/>
      <c r="DC59" s="39"/>
      <c r="DD59" s="39"/>
      <c r="DE59" s="115"/>
      <c r="DF59" s="114"/>
      <c r="DG59" s="114"/>
      <c r="DH59" s="115"/>
      <c r="DI59" s="39"/>
      <c r="DJ59" s="39"/>
      <c r="DK59" s="115"/>
      <c r="DL59" s="114"/>
      <c r="DM59" s="114"/>
      <c r="DN59" s="115"/>
      <c r="DO59" s="39"/>
      <c r="DP59" s="39"/>
      <c r="DQ59" s="115"/>
      <c r="DR59" s="114"/>
      <c r="DS59" s="114"/>
      <c r="DT59" s="115"/>
      <c r="DU59" s="39"/>
      <c r="DV59" s="39"/>
      <c r="DW59" s="115"/>
      <c r="DX59" s="114"/>
      <c r="DY59" s="114"/>
      <c r="DZ59" s="115"/>
      <c r="EA59" s="39"/>
      <c r="EB59" s="39"/>
      <c r="EC59" s="115"/>
      <c r="ED59" s="114"/>
      <c r="EE59" s="114"/>
      <c r="EF59" s="115"/>
      <c r="EG59" s="39"/>
      <c r="EH59" s="39"/>
      <c r="EI59" s="115"/>
      <c r="EJ59" s="114"/>
      <c r="EK59" s="114"/>
      <c r="EL59" s="115"/>
      <c r="EM59" s="39"/>
      <c r="EN59" s="39"/>
      <c r="EO59" s="115"/>
      <c r="EP59" s="114"/>
      <c r="EQ59" s="114"/>
      <c r="ER59" s="115"/>
      <c r="ES59" s="39"/>
      <c r="ET59" s="39"/>
      <c r="EU59" s="115"/>
      <c r="EV59" s="114"/>
      <c r="EW59" s="114"/>
      <c r="EX59" s="115"/>
      <c r="EY59" s="39"/>
      <c r="EZ59" s="39"/>
      <c r="FA59" s="115"/>
      <c r="FB59" s="114"/>
      <c r="FC59" s="114"/>
      <c r="FD59" s="115"/>
      <c r="FE59" s="39"/>
      <c r="FF59" s="39"/>
      <c r="FG59" s="115"/>
      <c r="FH59" s="114"/>
      <c r="FI59" s="114"/>
      <c r="FJ59" s="115"/>
      <c r="FK59" s="39"/>
      <c r="FL59" s="39"/>
      <c r="FM59" s="115"/>
      <c r="FN59" s="114"/>
      <c r="FO59" s="114"/>
      <c r="FP59" s="115"/>
      <c r="FQ59" s="39"/>
      <c r="FR59" s="39"/>
      <c r="FS59" s="115"/>
      <c r="FT59" s="114"/>
      <c r="FU59" s="114"/>
      <c r="FV59" s="115"/>
      <c r="FW59" s="39"/>
      <c r="FX59" s="39"/>
      <c r="FY59" s="115"/>
      <c r="FZ59" s="114"/>
      <c r="GA59" s="114"/>
      <c r="GB59" s="115"/>
      <c r="GC59" s="39"/>
      <c r="GD59" s="39"/>
      <c r="GE59" s="115"/>
      <c r="GF59" s="114"/>
      <c r="GG59" s="114"/>
      <c r="GH59" s="115"/>
      <c r="GI59" s="39"/>
      <c r="GJ59" s="39"/>
      <c r="GK59" s="115"/>
      <c r="GL59" s="114"/>
      <c r="GM59" s="114"/>
      <c r="GN59" s="115"/>
      <c r="GO59" s="39"/>
      <c r="GP59" s="48"/>
    </row>
    <row r="60" spans="1:198" ht="50.1" customHeight="1">
      <c r="A60" s="45"/>
      <c r="B60" s="108"/>
      <c r="C60" s="89" t="str">
        <f>IFERROR(INDEX(Schedule!$A$3:$C$258,MATCH('BASIC DATA'!B60,Schedule!$A$3:$A$258,0),2),"")</f>
        <v/>
      </c>
      <c r="D60" s="40"/>
      <c r="E60" s="89" t="str">
        <f>IFERROR(INDEX(Schedule!$A$3:$C$258,MATCH('BASIC DATA'!B60,Schedule!$A$3:$A$258,0),3),"")</f>
        <v/>
      </c>
      <c r="F60" s="39"/>
      <c r="G60" s="115"/>
      <c r="H60" s="114"/>
      <c r="I60" s="114"/>
      <c r="J60" s="115"/>
      <c r="K60" s="39"/>
      <c r="L60" s="39"/>
      <c r="M60" s="115"/>
      <c r="N60" s="114"/>
      <c r="O60" s="114"/>
      <c r="P60" s="115"/>
      <c r="Q60" s="39"/>
      <c r="R60" s="39"/>
      <c r="S60" s="115"/>
      <c r="T60" s="114"/>
      <c r="U60" s="114"/>
      <c r="V60" s="115"/>
      <c r="W60" s="39"/>
      <c r="X60" s="39"/>
      <c r="Y60" s="115"/>
      <c r="Z60" s="114"/>
      <c r="AA60" s="114"/>
      <c r="AB60" s="115"/>
      <c r="AC60" s="39"/>
      <c r="AD60" s="39"/>
      <c r="AE60" s="115"/>
      <c r="AF60" s="114"/>
      <c r="AG60" s="114"/>
      <c r="AH60" s="115"/>
      <c r="AI60" s="39"/>
      <c r="AJ60" s="39"/>
      <c r="AK60" s="115"/>
      <c r="AL60" s="114"/>
      <c r="AM60" s="114"/>
      <c r="AN60" s="115"/>
      <c r="AO60" s="39"/>
      <c r="AP60" s="39"/>
      <c r="AQ60" s="115"/>
      <c r="AR60" s="114"/>
      <c r="AS60" s="114"/>
      <c r="AT60" s="115"/>
      <c r="AU60" s="39"/>
      <c r="AV60" s="39"/>
      <c r="AW60" s="115"/>
      <c r="AX60" s="114"/>
      <c r="AY60" s="114"/>
      <c r="AZ60" s="115"/>
      <c r="BA60" s="39"/>
      <c r="BB60" s="39"/>
      <c r="BC60" s="115"/>
      <c r="BD60" s="114"/>
      <c r="BE60" s="114"/>
      <c r="BF60" s="115"/>
      <c r="BG60" s="39"/>
      <c r="BH60" s="39"/>
      <c r="BI60" s="115"/>
      <c r="BJ60" s="114"/>
      <c r="BK60" s="114"/>
      <c r="BL60" s="115"/>
      <c r="BM60" s="39"/>
      <c r="BN60" s="39"/>
      <c r="BO60" s="115"/>
      <c r="BP60" s="114"/>
      <c r="BQ60" s="114"/>
      <c r="BR60" s="115"/>
      <c r="BS60" s="39"/>
      <c r="BT60" s="39"/>
      <c r="BU60" s="115"/>
      <c r="BV60" s="114"/>
      <c r="BW60" s="114"/>
      <c r="BX60" s="115"/>
      <c r="BY60" s="39"/>
      <c r="BZ60" s="39"/>
      <c r="CA60" s="115"/>
      <c r="CB60" s="114"/>
      <c r="CC60" s="114"/>
      <c r="CD60" s="115"/>
      <c r="CE60" s="39"/>
      <c r="CF60" s="39"/>
      <c r="CG60" s="115"/>
      <c r="CH60" s="114"/>
      <c r="CI60" s="114"/>
      <c r="CJ60" s="115"/>
      <c r="CK60" s="39"/>
      <c r="CL60" s="39"/>
      <c r="CM60" s="115"/>
      <c r="CN60" s="114"/>
      <c r="CO60" s="114"/>
      <c r="CP60" s="115"/>
      <c r="CQ60" s="39"/>
      <c r="CR60" s="39"/>
      <c r="CS60" s="115"/>
      <c r="CT60" s="114"/>
      <c r="CU60" s="114"/>
      <c r="CV60" s="115"/>
      <c r="CW60" s="39"/>
      <c r="CX60" s="39"/>
      <c r="CY60" s="115"/>
      <c r="CZ60" s="114"/>
      <c r="DA60" s="114"/>
      <c r="DB60" s="115"/>
      <c r="DC60" s="39"/>
      <c r="DD60" s="39"/>
      <c r="DE60" s="115"/>
      <c r="DF60" s="114"/>
      <c r="DG60" s="114"/>
      <c r="DH60" s="115"/>
      <c r="DI60" s="39"/>
      <c r="DJ60" s="39"/>
      <c r="DK60" s="115"/>
      <c r="DL60" s="114"/>
      <c r="DM60" s="114"/>
      <c r="DN60" s="115"/>
      <c r="DO60" s="39"/>
      <c r="DP60" s="39"/>
      <c r="DQ60" s="115"/>
      <c r="DR60" s="114"/>
      <c r="DS60" s="114"/>
      <c r="DT60" s="115"/>
      <c r="DU60" s="39"/>
      <c r="DV60" s="39"/>
      <c r="DW60" s="115"/>
      <c r="DX60" s="114"/>
      <c r="DY60" s="114"/>
      <c r="DZ60" s="115"/>
      <c r="EA60" s="39"/>
      <c r="EB60" s="39"/>
      <c r="EC60" s="115"/>
      <c r="ED60" s="114"/>
      <c r="EE60" s="114"/>
      <c r="EF60" s="115"/>
      <c r="EG60" s="39"/>
      <c r="EH60" s="39"/>
      <c r="EI60" s="115"/>
      <c r="EJ60" s="114"/>
      <c r="EK60" s="114"/>
      <c r="EL60" s="115"/>
      <c r="EM60" s="39"/>
      <c r="EN60" s="39"/>
      <c r="EO60" s="115"/>
      <c r="EP60" s="114"/>
      <c r="EQ60" s="114"/>
      <c r="ER60" s="115"/>
      <c r="ES60" s="39"/>
      <c r="ET60" s="39"/>
      <c r="EU60" s="115"/>
      <c r="EV60" s="114"/>
      <c r="EW60" s="114"/>
      <c r="EX60" s="115"/>
      <c r="EY60" s="39"/>
      <c r="EZ60" s="39"/>
      <c r="FA60" s="115"/>
      <c r="FB60" s="114"/>
      <c r="FC60" s="114"/>
      <c r="FD60" s="115"/>
      <c r="FE60" s="39"/>
      <c r="FF60" s="39"/>
      <c r="FG60" s="115"/>
      <c r="FH60" s="114"/>
      <c r="FI60" s="114"/>
      <c r="FJ60" s="115"/>
      <c r="FK60" s="39"/>
      <c r="FL60" s="39"/>
      <c r="FM60" s="115"/>
      <c r="FN60" s="114"/>
      <c r="FO60" s="114"/>
      <c r="FP60" s="115"/>
      <c r="FQ60" s="39"/>
      <c r="FR60" s="39"/>
      <c r="FS60" s="115"/>
      <c r="FT60" s="114"/>
      <c r="FU60" s="114"/>
      <c r="FV60" s="115"/>
      <c r="FW60" s="39"/>
      <c r="FX60" s="39"/>
      <c r="FY60" s="115"/>
      <c r="FZ60" s="114"/>
      <c r="GA60" s="114"/>
      <c r="GB60" s="115"/>
      <c r="GC60" s="39"/>
      <c r="GD60" s="39"/>
      <c r="GE60" s="115"/>
      <c r="GF60" s="114"/>
      <c r="GG60" s="114"/>
      <c r="GH60" s="115"/>
      <c r="GI60" s="39"/>
      <c r="GJ60" s="39"/>
      <c r="GK60" s="115"/>
      <c r="GL60" s="114"/>
      <c r="GM60" s="114"/>
      <c r="GN60" s="115"/>
      <c r="GO60" s="39"/>
      <c r="GP60" s="48"/>
    </row>
    <row r="61" spans="1:198" ht="50.1" customHeight="1">
      <c r="A61" s="45"/>
      <c r="B61" s="108"/>
      <c r="C61" s="89" t="str">
        <f>IFERROR(INDEX(Schedule!$A$3:$C$258,MATCH('BASIC DATA'!B61,Schedule!$A$3:$A$258,0),2),"")</f>
        <v/>
      </c>
      <c r="D61" s="40"/>
      <c r="E61" s="89" t="str">
        <f>IFERROR(INDEX(Schedule!$A$3:$C$258,MATCH('BASIC DATA'!B61,Schedule!$A$3:$A$258,0),3),"")</f>
        <v/>
      </c>
      <c r="F61" s="39"/>
      <c r="G61" s="115"/>
      <c r="H61" s="114"/>
      <c r="I61" s="114"/>
      <c r="J61" s="115"/>
      <c r="K61" s="39"/>
      <c r="L61" s="39"/>
      <c r="M61" s="115"/>
      <c r="N61" s="114"/>
      <c r="O61" s="114"/>
      <c r="P61" s="115"/>
      <c r="Q61" s="39"/>
      <c r="R61" s="39"/>
      <c r="S61" s="115"/>
      <c r="T61" s="114"/>
      <c r="U61" s="114"/>
      <c r="V61" s="115"/>
      <c r="W61" s="39"/>
      <c r="X61" s="39"/>
      <c r="Y61" s="115"/>
      <c r="Z61" s="114"/>
      <c r="AA61" s="114"/>
      <c r="AB61" s="115"/>
      <c r="AC61" s="39"/>
      <c r="AD61" s="39"/>
      <c r="AE61" s="115"/>
      <c r="AF61" s="114"/>
      <c r="AG61" s="114"/>
      <c r="AH61" s="115"/>
      <c r="AI61" s="39"/>
      <c r="AJ61" s="39"/>
      <c r="AK61" s="115"/>
      <c r="AL61" s="114"/>
      <c r="AM61" s="114"/>
      <c r="AN61" s="115"/>
      <c r="AO61" s="39"/>
      <c r="AP61" s="39"/>
      <c r="AQ61" s="115"/>
      <c r="AR61" s="114"/>
      <c r="AS61" s="114"/>
      <c r="AT61" s="115"/>
      <c r="AU61" s="39"/>
      <c r="AV61" s="39"/>
      <c r="AW61" s="115"/>
      <c r="AX61" s="114"/>
      <c r="AY61" s="114"/>
      <c r="AZ61" s="115"/>
      <c r="BA61" s="39"/>
      <c r="BB61" s="39"/>
      <c r="BC61" s="115"/>
      <c r="BD61" s="114"/>
      <c r="BE61" s="114"/>
      <c r="BF61" s="115"/>
      <c r="BG61" s="39"/>
      <c r="BH61" s="39"/>
      <c r="BI61" s="115"/>
      <c r="BJ61" s="114"/>
      <c r="BK61" s="114"/>
      <c r="BL61" s="115"/>
      <c r="BM61" s="39"/>
      <c r="BN61" s="39"/>
      <c r="BO61" s="115"/>
      <c r="BP61" s="114"/>
      <c r="BQ61" s="114"/>
      <c r="BR61" s="115"/>
      <c r="BS61" s="39"/>
      <c r="BT61" s="39"/>
      <c r="BU61" s="115"/>
      <c r="BV61" s="114"/>
      <c r="BW61" s="114"/>
      <c r="BX61" s="115"/>
      <c r="BY61" s="39"/>
      <c r="BZ61" s="39"/>
      <c r="CA61" s="115"/>
      <c r="CB61" s="114"/>
      <c r="CC61" s="114"/>
      <c r="CD61" s="115"/>
      <c r="CE61" s="39"/>
      <c r="CF61" s="39"/>
      <c r="CG61" s="115"/>
      <c r="CH61" s="114"/>
      <c r="CI61" s="114"/>
      <c r="CJ61" s="115"/>
      <c r="CK61" s="39"/>
      <c r="CL61" s="39"/>
      <c r="CM61" s="115"/>
      <c r="CN61" s="114"/>
      <c r="CO61" s="114"/>
      <c r="CP61" s="115"/>
      <c r="CQ61" s="39"/>
      <c r="CR61" s="39"/>
      <c r="CS61" s="115"/>
      <c r="CT61" s="114"/>
      <c r="CU61" s="114"/>
      <c r="CV61" s="115"/>
      <c r="CW61" s="39"/>
      <c r="CX61" s="39"/>
      <c r="CY61" s="115"/>
      <c r="CZ61" s="114"/>
      <c r="DA61" s="114"/>
      <c r="DB61" s="115"/>
      <c r="DC61" s="39"/>
      <c r="DD61" s="39"/>
      <c r="DE61" s="115"/>
      <c r="DF61" s="114"/>
      <c r="DG61" s="114"/>
      <c r="DH61" s="115"/>
      <c r="DI61" s="39"/>
      <c r="DJ61" s="39"/>
      <c r="DK61" s="115"/>
      <c r="DL61" s="114"/>
      <c r="DM61" s="114"/>
      <c r="DN61" s="115"/>
      <c r="DO61" s="39"/>
      <c r="DP61" s="39"/>
      <c r="DQ61" s="115"/>
      <c r="DR61" s="114"/>
      <c r="DS61" s="114"/>
      <c r="DT61" s="115"/>
      <c r="DU61" s="39"/>
      <c r="DV61" s="39"/>
      <c r="DW61" s="115"/>
      <c r="DX61" s="114"/>
      <c r="DY61" s="114"/>
      <c r="DZ61" s="115"/>
      <c r="EA61" s="39"/>
      <c r="EB61" s="39"/>
      <c r="EC61" s="115"/>
      <c r="ED61" s="114"/>
      <c r="EE61" s="114"/>
      <c r="EF61" s="115"/>
      <c r="EG61" s="39"/>
      <c r="EH61" s="39"/>
      <c r="EI61" s="115"/>
      <c r="EJ61" s="114"/>
      <c r="EK61" s="114"/>
      <c r="EL61" s="115"/>
      <c r="EM61" s="39"/>
      <c r="EN61" s="39"/>
      <c r="EO61" s="115"/>
      <c r="EP61" s="114"/>
      <c r="EQ61" s="114"/>
      <c r="ER61" s="115"/>
      <c r="ES61" s="39"/>
      <c r="ET61" s="39"/>
      <c r="EU61" s="115"/>
      <c r="EV61" s="114"/>
      <c r="EW61" s="114"/>
      <c r="EX61" s="115"/>
      <c r="EY61" s="39"/>
      <c r="EZ61" s="39"/>
      <c r="FA61" s="115"/>
      <c r="FB61" s="114"/>
      <c r="FC61" s="114"/>
      <c r="FD61" s="115"/>
      <c r="FE61" s="39"/>
      <c r="FF61" s="39"/>
      <c r="FG61" s="115"/>
      <c r="FH61" s="114"/>
      <c r="FI61" s="114"/>
      <c r="FJ61" s="115"/>
      <c r="FK61" s="39"/>
      <c r="FL61" s="39"/>
      <c r="FM61" s="115"/>
      <c r="FN61" s="114"/>
      <c r="FO61" s="114"/>
      <c r="FP61" s="115"/>
      <c r="FQ61" s="39"/>
      <c r="FR61" s="39"/>
      <c r="FS61" s="115"/>
      <c r="FT61" s="114"/>
      <c r="FU61" s="114"/>
      <c r="FV61" s="115"/>
      <c r="FW61" s="39"/>
      <c r="FX61" s="39"/>
      <c r="FY61" s="115"/>
      <c r="FZ61" s="114"/>
      <c r="GA61" s="114"/>
      <c r="GB61" s="115"/>
      <c r="GC61" s="39"/>
      <c r="GD61" s="39"/>
      <c r="GE61" s="115"/>
      <c r="GF61" s="114"/>
      <c r="GG61" s="114"/>
      <c r="GH61" s="115"/>
      <c r="GI61" s="39"/>
      <c r="GJ61" s="39"/>
      <c r="GK61" s="115"/>
      <c r="GL61" s="114"/>
      <c r="GM61" s="114"/>
      <c r="GN61" s="115"/>
      <c r="GO61" s="39"/>
      <c r="GP61" s="48"/>
    </row>
    <row r="62" spans="1:198" ht="50.1" customHeight="1">
      <c r="A62" s="45"/>
      <c r="B62" s="108"/>
      <c r="C62" s="89" t="str">
        <f>IFERROR(INDEX(Schedule!$A$3:$C$258,MATCH('BASIC DATA'!B62,Schedule!$A$3:$A$258,0),2),"")</f>
        <v/>
      </c>
      <c r="D62" s="40"/>
      <c r="E62" s="89" t="str">
        <f>IFERROR(INDEX(Schedule!$A$3:$C$258,MATCH('BASIC DATA'!B62,Schedule!$A$3:$A$258,0),3),"")</f>
        <v/>
      </c>
      <c r="F62" s="39"/>
      <c r="G62" s="115"/>
      <c r="H62" s="114"/>
      <c r="I62" s="114"/>
      <c r="J62" s="115"/>
      <c r="K62" s="39"/>
      <c r="L62" s="39"/>
      <c r="M62" s="115"/>
      <c r="N62" s="114"/>
      <c r="O62" s="114"/>
      <c r="P62" s="115"/>
      <c r="Q62" s="39"/>
      <c r="R62" s="39"/>
      <c r="S62" s="115"/>
      <c r="T62" s="114"/>
      <c r="U62" s="114"/>
      <c r="V62" s="115"/>
      <c r="W62" s="39"/>
      <c r="X62" s="39"/>
      <c r="Y62" s="115"/>
      <c r="Z62" s="114"/>
      <c r="AA62" s="114"/>
      <c r="AB62" s="115"/>
      <c r="AC62" s="39"/>
      <c r="AD62" s="39"/>
      <c r="AE62" s="115"/>
      <c r="AF62" s="114"/>
      <c r="AG62" s="114"/>
      <c r="AH62" s="115"/>
      <c r="AI62" s="39"/>
      <c r="AJ62" s="39"/>
      <c r="AK62" s="115"/>
      <c r="AL62" s="114"/>
      <c r="AM62" s="114"/>
      <c r="AN62" s="115"/>
      <c r="AO62" s="39"/>
      <c r="AP62" s="39"/>
      <c r="AQ62" s="115"/>
      <c r="AR62" s="114"/>
      <c r="AS62" s="114"/>
      <c r="AT62" s="115"/>
      <c r="AU62" s="39"/>
      <c r="AV62" s="39"/>
      <c r="AW62" s="115"/>
      <c r="AX62" s="114"/>
      <c r="AY62" s="114"/>
      <c r="AZ62" s="115"/>
      <c r="BA62" s="39"/>
      <c r="BB62" s="39"/>
      <c r="BC62" s="115"/>
      <c r="BD62" s="114"/>
      <c r="BE62" s="114"/>
      <c r="BF62" s="115"/>
      <c r="BG62" s="39"/>
      <c r="BH62" s="39"/>
      <c r="BI62" s="115"/>
      <c r="BJ62" s="114"/>
      <c r="BK62" s="114"/>
      <c r="BL62" s="115"/>
      <c r="BM62" s="39"/>
      <c r="BN62" s="39"/>
      <c r="BO62" s="115"/>
      <c r="BP62" s="114"/>
      <c r="BQ62" s="114"/>
      <c r="BR62" s="115"/>
      <c r="BS62" s="39"/>
      <c r="BT62" s="39"/>
      <c r="BU62" s="115"/>
      <c r="BV62" s="114"/>
      <c r="BW62" s="114"/>
      <c r="BX62" s="115"/>
      <c r="BY62" s="39"/>
      <c r="BZ62" s="39"/>
      <c r="CA62" s="115"/>
      <c r="CB62" s="114"/>
      <c r="CC62" s="114"/>
      <c r="CD62" s="115"/>
      <c r="CE62" s="39"/>
      <c r="CF62" s="39"/>
      <c r="CG62" s="115"/>
      <c r="CH62" s="114"/>
      <c r="CI62" s="114"/>
      <c r="CJ62" s="115"/>
      <c r="CK62" s="39"/>
      <c r="CL62" s="39"/>
      <c r="CM62" s="115"/>
      <c r="CN62" s="114"/>
      <c r="CO62" s="114"/>
      <c r="CP62" s="115"/>
      <c r="CQ62" s="39"/>
      <c r="CR62" s="39"/>
      <c r="CS62" s="115"/>
      <c r="CT62" s="114"/>
      <c r="CU62" s="114"/>
      <c r="CV62" s="115"/>
      <c r="CW62" s="39"/>
      <c r="CX62" s="39"/>
      <c r="CY62" s="115"/>
      <c r="CZ62" s="114"/>
      <c r="DA62" s="114"/>
      <c r="DB62" s="115"/>
      <c r="DC62" s="39"/>
      <c r="DD62" s="39"/>
      <c r="DE62" s="115"/>
      <c r="DF62" s="114"/>
      <c r="DG62" s="114"/>
      <c r="DH62" s="115"/>
      <c r="DI62" s="39"/>
      <c r="DJ62" s="39"/>
      <c r="DK62" s="115"/>
      <c r="DL62" s="114"/>
      <c r="DM62" s="114"/>
      <c r="DN62" s="115"/>
      <c r="DO62" s="39"/>
      <c r="DP62" s="39"/>
      <c r="DQ62" s="115"/>
      <c r="DR62" s="114"/>
      <c r="DS62" s="114"/>
      <c r="DT62" s="115"/>
      <c r="DU62" s="39"/>
      <c r="DV62" s="39"/>
      <c r="DW62" s="115"/>
      <c r="DX62" s="114"/>
      <c r="DY62" s="114"/>
      <c r="DZ62" s="115"/>
      <c r="EA62" s="39"/>
      <c r="EB62" s="39"/>
      <c r="EC62" s="115"/>
      <c r="ED62" s="114"/>
      <c r="EE62" s="114"/>
      <c r="EF62" s="115"/>
      <c r="EG62" s="39"/>
      <c r="EH62" s="39"/>
      <c r="EI62" s="115"/>
      <c r="EJ62" s="114"/>
      <c r="EK62" s="114"/>
      <c r="EL62" s="115"/>
      <c r="EM62" s="39"/>
      <c r="EN62" s="39"/>
      <c r="EO62" s="115"/>
      <c r="EP62" s="114"/>
      <c r="EQ62" s="114"/>
      <c r="ER62" s="115"/>
      <c r="ES62" s="39"/>
      <c r="ET62" s="39"/>
      <c r="EU62" s="115"/>
      <c r="EV62" s="114"/>
      <c r="EW62" s="114"/>
      <c r="EX62" s="115"/>
      <c r="EY62" s="39"/>
      <c r="EZ62" s="39"/>
      <c r="FA62" s="115"/>
      <c r="FB62" s="114"/>
      <c r="FC62" s="114"/>
      <c r="FD62" s="115"/>
      <c r="FE62" s="39"/>
      <c r="FF62" s="39"/>
      <c r="FG62" s="115"/>
      <c r="FH62" s="114"/>
      <c r="FI62" s="114"/>
      <c r="FJ62" s="115"/>
      <c r="FK62" s="39"/>
      <c r="FL62" s="39"/>
      <c r="FM62" s="115"/>
      <c r="FN62" s="114"/>
      <c r="FO62" s="114"/>
      <c r="FP62" s="115"/>
      <c r="FQ62" s="39"/>
      <c r="FR62" s="39"/>
      <c r="FS62" s="115"/>
      <c r="FT62" s="114"/>
      <c r="FU62" s="114"/>
      <c r="FV62" s="115"/>
      <c r="FW62" s="39"/>
      <c r="FX62" s="39"/>
      <c r="FY62" s="115"/>
      <c r="FZ62" s="114"/>
      <c r="GA62" s="114"/>
      <c r="GB62" s="115"/>
      <c r="GC62" s="39"/>
      <c r="GD62" s="39"/>
      <c r="GE62" s="115"/>
      <c r="GF62" s="114"/>
      <c r="GG62" s="114"/>
      <c r="GH62" s="115"/>
      <c r="GI62" s="39"/>
      <c r="GJ62" s="39"/>
      <c r="GK62" s="115"/>
      <c r="GL62" s="114"/>
      <c r="GM62" s="114"/>
      <c r="GN62" s="115"/>
      <c r="GO62" s="39"/>
      <c r="GP62" s="48"/>
    </row>
    <row r="63" spans="1:198" ht="50.1" customHeight="1">
      <c r="A63" s="45"/>
      <c r="B63" s="108"/>
      <c r="C63" s="89" t="str">
        <f>IFERROR(INDEX(Schedule!$A$3:$C$258,MATCH('BASIC DATA'!B63,Schedule!$A$3:$A$258,0),2),"")</f>
        <v/>
      </c>
      <c r="D63" s="40"/>
      <c r="E63" s="89" t="str">
        <f>IFERROR(INDEX(Schedule!$A$3:$C$258,MATCH('BASIC DATA'!B63,Schedule!$A$3:$A$258,0),3),"")</f>
        <v/>
      </c>
      <c r="F63" s="39"/>
      <c r="G63" s="115"/>
      <c r="H63" s="114"/>
      <c r="I63" s="114"/>
      <c r="J63" s="115"/>
      <c r="K63" s="39"/>
      <c r="L63" s="39"/>
      <c r="M63" s="115"/>
      <c r="N63" s="114"/>
      <c r="O63" s="114"/>
      <c r="P63" s="115"/>
      <c r="Q63" s="39"/>
      <c r="R63" s="39"/>
      <c r="S63" s="115"/>
      <c r="T63" s="114"/>
      <c r="U63" s="114"/>
      <c r="V63" s="115"/>
      <c r="W63" s="39"/>
      <c r="X63" s="39"/>
      <c r="Y63" s="115"/>
      <c r="Z63" s="114"/>
      <c r="AA63" s="114"/>
      <c r="AB63" s="115"/>
      <c r="AC63" s="39"/>
      <c r="AD63" s="39"/>
      <c r="AE63" s="115"/>
      <c r="AF63" s="114"/>
      <c r="AG63" s="114"/>
      <c r="AH63" s="115"/>
      <c r="AI63" s="39"/>
      <c r="AJ63" s="39"/>
      <c r="AK63" s="115"/>
      <c r="AL63" s="114"/>
      <c r="AM63" s="114"/>
      <c r="AN63" s="115"/>
      <c r="AO63" s="39"/>
      <c r="AP63" s="39"/>
      <c r="AQ63" s="115"/>
      <c r="AR63" s="114"/>
      <c r="AS63" s="114"/>
      <c r="AT63" s="115"/>
      <c r="AU63" s="39"/>
      <c r="AV63" s="39"/>
      <c r="AW63" s="115"/>
      <c r="AX63" s="114"/>
      <c r="AY63" s="114"/>
      <c r="AZ63" s="115"/>
      <c r="BA63" s="39"/>
      <c r="BB63" s="39"/>
      <c r="BC63" s="115"/>
      <c r="BD63" s="114"/>
      <c r="BE63" s="114"/>
      <c r="BF63" s="115"/>
      <c r="BG63" s="39"/>
      <c r="BH63" s="39"/>
      <c r="BI63" s="115"/>
      <c r="BJ63" s="114"/>
      <c r="BK63" s="114"/>
      <c r="BL63" s="115"/>
      <c r="BM63" s="39"/>
      <c r="BN63" s="39"/>
      <c r="BO63" s="115"/>
      <c r="BP63" s="114"/>
      <c r="BQ63" s="114"/>
      <c r="BR63" s="115"/>
      <c r="BS63" s="39"/>
      <c r="BT63" s="39"/>
      <c r="BU63" s="115"/>
      <c r="BV63" s="114"/>
      <c r="BW63" s="114"/>
      <c r="BX63" s="115"/>
      <c r="BY63" s="39"/>
      <c r="BZ63" s="39"/>
      <c r="CA63" s="115"/>
      <c r="CB63" s="114"/>
      <c r="CC63" s="114"/>
      <c r="CD63" s="115"/>
      <c r="CE63" s="39"/>
      <c r="CF63" s="39"/>
      <c r="CG63" s="115"/>
      <c r="CH63" s="114"/>
      <c r="CI63" s="114"/>
      <c r="CJ63" s="115"/>
      <c r="CK63" s="39"/>
      <c r="CL63" s="39"/>
      <c r="CM63" s="115"/>
      <c r="CN63" s="114"/>
      <c r="CO63" s="114"/>
      <c r="CP63" s="115"/>
      <c r="CQ63" s="39"/>
      <c r="CR63" s="39"/>
      <c r="CS63" s="115"/>
      <c r="CT63" s="114"/>
      <c r="CU63" s="114"/>
      <c r="CV63" s="115"/>
      <c r="CW63" s="39"/>
      <c r="CX63" s="39"/>
      <c r="CY63" s="115"/>
      <c r="CZ63" s="114"/>
      <c r="DA63" s="114"/>
      <c r="DB63" s="115"/>
      <c r="DC63" s="39"/>
      <c r="DD63" s="39"/>
      <c r="DE63" s="115"/>
      <c r="DF63" s="114"/>
      <c r="DG63" s="114"/>
      <c r="DH63" s="115"/>
      <c r="DI63" s="39"/>
      <c r="DJ63" s="39"/>
      <c r="DK63" s="115"/>
      <c r="DL63" s="114"/>
      <c r="DM63" s="114"/>
      <c r="DN63" s="115"/>
      <c r="DO63" s="39"/>
      <c r="DP63" s="39"/>
      <c r="DQ63" s="115"/>
      <c r="DR63" s="114"/>
      <c r="DS63" s="114"/>
      <c r="DT63" s="115"/>
      <c r="DU63" s="39"/>
      <c r="DV63" s="39"/>
      <c r="DW63" s="115"/>
      <c r="DX63" s="114"/>
      <c r="DY63" s="114"/>
      <c r="DZ63" s="115"/>
      <c r="EA63" s="39"/>
      <c r="EB63" s="39"/>
      <c r="EC63" s="115"/>
      <c r="ED63" s="114"/>
      <c r="EE63" s="114"/>
      <c r="EF63" s="115"/>
      <c r="EG63" s="39"/>
      <c r="EH63" s="39"/>
      <c r="EI63" s="115"/>
      <c r="EJ63" s="114"/>
      <c r="EK63" s="114"/>
      <c r="EL63" s="115"/>
      <c r="EM63" s="39"/>
      <c r="EN63" s="39"/>
      <c r="EO63" s="115"/>
      <c r="EP63" s="114"/>
      <c r="EQ63" s="114"/>
      <c r="ER63" s="115"/>
      <c r="ES63" s="39"/>
      <c r="ET63" s="39"/>
      <c r="EU63" s="115"/>
      <c r="EV63" s="114"/>
      <c r="EW63" s="114"/>
      <c r="EX63" s="115"/>
      <c r="EY63" s="39"/>
      <c r="EZ63" s="39"/>
      <c r="FA63" s="115"/>
      <c r="FB63" s="114"/>
      <c r="FC63" s="114"/>
      <c r="FD63" s="115"/>
      <c r="FE63" s="39"/>
      <c r="FF63" s="39"/>
      <c r="FG63" s="115"/>
      <c r="FH63" s="114"/>
      <c r="FI63" s="114"/>
      <c r="FJ63" s="115"/>
      <c r="FK63" s="39"/>
      <c r="FL63" s="39"/>
      <c r="FM63" s="115"/>
      <c r="FN63" s="114"/>
      <c r="FO63" s="114"/>
      <c r="FP63" s="115"/>
      <c r="FQ63" s="39"/>
      <c r="FR63" s="39"/>
      <c r="FS63" s="115"/>
      <c r="FT63" s="114"/>
      <c r="FU63" s="114"/>
      <c r="FV63" s="115"/>
      <c r="FW63" s="39"/>
      <c r="FX63" s="39"/>
      <c r="FY63" s="115"/>
      <c r="FZ63" s="114"/>
      <c r="GA63" s="114"/>
      <c r="GB63" s="115"/>
      <c r="GC63" s="39"/>
      <c r="GD63" s="39"/>
      <c r="GE63" s="115"/>
      <c r="GF63" s="114"/>
      <c r="GG63" s="114"/>
      <c r="GH63" s="115"/>
      <c r="GI63" s="39"/>
      <c r="GJ63" s="39"/>
      <c r="GK63" s="115"/>
      <c r="GL63" s="114"/>
      <c r="GM63" s="114"/>
      <c r="GN63" s="115"/>
      <c r="GO63" s="39"/>
      <c r="GP63" s="48"/>
    </row>
    <row r="64" spans="1:198" ht="50.1" customHeight="1">
      <c r="A64" s="45"/>
      <c r="B64" s="108"/>
      <c r="C64" s="89" t="str">
        <f>IFERROR(INDEX(Schedule!$A$3:$C$258,MATCH('BASIC DATA'!B64,Schedule!$A$3:$A$258,0),2),"")</f>
        <v/>
      </c>
      <c r="D64" s="40"/>
      <c r="E64" s="89" t="str">
        <f>IFERROR(INDEX(Schedule!$A$3:$C$258,MATCH('BASIC DATA'!B64,Schedule!$A$3:$A$258,0),3),"")</f>
        <v/>
      </c>
      <c r="F64" s="39"/>
      <c r="G64" s="115"/>
      <c r="H64" s="114"/>
      <c r="I64" s="114"/>
      <c r="J64" s="115"/>
      <c r="K64" s="39"/>
      <c r="L64" s="39"/>
      <c r="M64" s="115"/>
      <c r="N64" s="114"/>
      <c r="O64" s="114"/>
      <c r="P64" s="115"/>
      <c r="Q64" s="39"/>
      <c r="R64" s="39"/>
      <c r="S64" s="115"/>
      <c r="T64" s="114"/>
      <c r="U64" s="114"/>
      <c r="V64" s="115"/>
      <c r="W64" s="39"/>
      <c r="X64" s="39"/>
      <c r="Y64" s="115"/>
      <c r="Z64" s="114"/>
      <c r="AA64" s="114"/>
      <c r="AB64" s="115"/>
      <c r="AC64" s="39"/>
      <c r="AD64" s="39"/>
      <c r="AE64" s="115"/>
      <c r="AF64" s="114"/>
      <c r="AG64" s="114"/>
      <c r="AH64" s="115"/>
      <c r="AI64" s="39"/>
      <c r="AJ64" s="39"/>
      <c r="AK64" s="115"/>
      <c r="AL64" s="114"/>
      <c r="AM64" s="114"/>
      <c r="AN64" s="115"/>
      <c r="AO64" s="39"/>
      <c r="AP64" s="39"/>
      <c r="AQ64" s="115"/>
      <c r="AR64" s="114"/>
      <c r="AS64" s="114"/>
      <c r="AT64" s="115"/>
      <c r="AU64" s="39"/>
      <c r="AV64" s="39"/>
      <c r="AW64" s="115"/>
      <c r="AX64" s="114"/>
      <c r="AY64" s="114"/>
      <c r="AZ64" s="115"/>
      <c r="BA64" s="39"/>
      <c r="BB64" s="39"/>
      <c r="BC64" s="115"/>
      <c r="BD64" s="114"/>
      <c r="BE64" s="114"/>
      <c r="BF64" s="115"/>
      <c r="BG64" s="39"/>
      <c r="BH64" s="39"/>
      <c r="BI64" s="115"/>
      <c r="BJ64" s="114"/>
      <c r="BK64" s="114"/>
      <c r="BL64" s="115"/>
      <c r="BM64" s="39"/>
      <c r="BN64" s="39"/>
      <c r="BO64" s="115"/>
      <c r="BP64" s="114"/>
      <c r="BQ64" s="114"/>
      <c r="BR64" s="115"/>
      <c r="BS64" s="39"/>
      <c r="BT64" s="39"/>
      <c r="BU64" s="115"/>
      <c r="BV64" s="114"/>
      <c r="BW64" s="114"/>
      <c r="BX64" s="115"/>
      <c r="BY64" s="39"/>
      <c r="BZ64" s="39"/>
      <c r="CA64" s="115"/>
      <c r="CB64" s="114"/>
      <c r="CC64" s="114"/>
      <c r="CD64" s="115"/>
      <c r="CE64" s="39"/>
      <c r="CF64" s="39"/>
      <c r="CG64" s="115"/>
      <c r="CH64" s="114"/>
      <c r="CI64" s="114"/>
      <c r="CJ64" s="115"/>
      <c r="CK64" s="39"/>
      <c r="CL64" s="39"/>
      <c r="CM64" s="115"/>
      <c r="CN64" s="114"/>
      <c r="CO64" s="114"/>
      <c r="CP64" s="115"/>
      <c r="CQ64" s="39"/>
      <c r="CR64" s="39"/>
      <c r="CS64" s="115"/>
      <c r="CT64" s="114"/>
      <c r="CU64" s="114"/>
      <c r="CV64" s="115"/>
      <c r="CW64" s="39"/>
      <c r="CX64" s="39"/>
      <c r="CY64" s="115"/>
      <c r="CZ64" s="114"/>
      <c r="DA64" s="114"/>
      <c r="DB64" s="115"/>
      <c r="DC64" s="39"/>
      <c r="DD64" s="39"/>
      <c r="DE64" s="115"/>
      <c r="DF64" s="114"/>
      <c r="DG64" s="114"/>
      <c r="DH64" s="115"/>
      <c r="DI64" s="39"/>
      <c r="DJ64" s="39"/>
      <c r="DK64" s="115"/>
      <c r="DL64" s="114"/>
      <c r="DM64" s="114"/>
      <c r="DN64" s="115"/>
      <c r="DO64" s="39"/>
      <c r="DP64" s="39"/>
      <c r="DQ64" s="115"/>
      <c r="DR64" s="114"/>
      <c r="DS64" s="114"/>
      <c r="DT64" s="115"/>
      <c r="DU64" s="39"/>
      <c r="DV64" s="39"/>
      <c r="DW64" s="115"/>
      <c r="DX64" s="114"/>
      <c r="DY64" s="114"/>
      <c r="DZ64" s="115"/>
      <c r="EA64" s="39"/>
      <c r="EB64" s="39"/>
      <c r="EC64" s="115"/>
      <c r="ED64" s="114"/>
      <c r="EE64" s="114"/>
      <c r="EF64" s="115"/>
      <c r="EG64" s="39"/>
      <c r="EH64" s="39"/>
      <c r="EI64" s="115"/>
      <c r="EJ64" s="114"/>
      <c r="EK64" s="114"/>
      <c r="EL64" s="115"/>
      <c r="EM64" s="39"/>
      <c r="EN64" s="39"/>
      <c r="EO64" s="115"/>
      <c r="EP64" s="114"/>
      <c r="EQ64" s="114"/>
      <c r="ER64" s="115"/>
      <c r="ES64" s="39"/>
      <c r="ET64" s="39"/>
      <c r="EU64" s="115"/>
      <c r="EV64" s="114"/>
      <c r="EW64" s="114"/>
      <c r="EX64" s="115"/>
      <c r="EY64" s="39"/>
      <c r="EZ64" s="39"/>
      <c r="FA64" s="115"/>
      <c r="FB64" s="114"/>
      <c r="FC64" s="114"/>
      <c r="FD64" s="115"/>
      <c r="FE64" s="39"/>
      <c r="FF64" s="39"/>
      <c r="FG64" s="115"/>
      <c r="FH64" s="114"/>
      <c r="FI64" s="114"/>
      <c r="FJ64" s="115"/>
      <c r="FK64" s="39"/>
      <c r="FL64" s="39"/>
      <c r="FM64" s="115"/>
      <c r="FN64" s="114"/>
      <c r="FO64" s="114"/>
      <c r="FP64" s="115"/>
      <c r="FQ64" s="39"/>
      <c r="FR64" s="39"/>
      <c r="FS64" s="115"/>
      <c r="FT64" s="114"/>
      <c r="FU64" s="114"/>
      <c r="FV64" s="115"/>
      <c r="FW64" s="39"/>
      <c r="FX64" s="39"/>
      <c r="FY64" s="115"/>
      <c r="FZ64" s="114"/>
      <c r="GA64" s="114"/>
      <c r="GB64" s="115"/>
      <c r="GC64" s="39"/>
      <c r="GD64" s="39"/>
      <c r="GE64" s="115"/>
      <c r="GF64" s="114"/>
      <c r="GG64" s="114"/>
      <c r="GH64" s="115"/>
      <c r="GI64" s="39"/>
      <c r="GJ64" s="39"/>
      <c r="GK64" s="115"/>
      <c r="GL64" s="114"/>
      <c r="GM64" s="114"/>
      <c r="GN64" s="115"/>
      <c r="GO64" s="39"/>
      <c r="GP64" s="48"/>
    </row>
    <row r="65" spans="1:198" ht="50.1" customHeight="1">
      <c r="A65" s="45"/>
      <c r="B65" s="108"/>
      <c r="C65" s="89" t="str">
        <f>IFERROR(INDEX(Schedule!$A$3:$C$258,MATCH('BASIC DATA'!B65,Schedule!$A$3:$A$258,0),2),"")</f>
        <v/>
      </c>
      <c r="D65" s="40"/>
      <c r="E65" s="89" t="str">
        <f>IFERROR(INDEX(Schedule!$A$3:$C$258,MATCH('BASIC DATA'!B65,Schedule!$A$3:$A$258,0),3),"")</f>
        <v/>
      </c>
      <c r="F65" s="39"/>
      <c r="G65" s="115"/>
      <c r="H65" s="114"/>
      <c r="I65" s="114"/>
      <c r="J65" s="115"/>
      <c r="K65" s="39"/>
      <c r="L65" s="39"/>
      <c r="M65" s="115"/>
      <c r="N65" s="114"/>
      <c r="O65" s="114"/>
      <c r="P65" s="115"/>
      <c r="Q65" s="39"/>
      <c r="R65" s="39"/>
      <c r="S65" s="115"/>
      <c r="T65" s="114"/>
      <c r="U65" s="114"/>
      <c r="V65" s="115"/>
      <c r="W65" s="39"/>
      <c r="X65" s="39"/>
      <c r="Y65" s="115"/>
      <c r="Z65" s="114"/>
      <c r="AA65" s="114"/>
      <c r="AB65" s="115"/>
      <c r="AC65" s="39"/>
      <c r="AD65" s="39"/>
      <c r="AE65" s="115"/>
      <c r="AF65" s="114"/>
      <c r="AG65" s="114"/>
      <c r="AH65" s="115"/>
      <c r="AI65" s="39"/>
      <c r="AJ65" s="39"/>
      <c r="AK65" s="115"/>
      <c r="AL65" s="114"/>
      <c r="AM65" s="114"/>
      <c r="AN65" s="115"/>
      <c r="AO65" s="39"/>
      <c r="AP65" s="39"/>
      <c r="AQ65" s="115"/>
      <c r="AR65" s="114"/>
      <c r="AS65" s="114"/>
      <c r="AT65" s="115"/>
      <c r="AU65" s="39"/>
      <c r="AV65" s="39"/>
      <c r="AW65" s="115"/>
      <c r="AX65" s="114"/>
      <c r="AY65" s="114"/>
      <c r="AZ65" s="115"/>
      <c r="BA65" s="39"/>
      <c r="BB65" s="39"/>
      <c r="BC65" s="115"/>
      <c r="BD65" s="114"/>
      <c r="BE65" s="114"/>
      <c r="BF65" s="115"/>
      <c r="BG65" s="39"/>
      <c r="BH65" s="39"/>
      <c r="BI65" s="115"/>
      <c r="BJ65" s="114"/>
      <c r="BK65" s="114"/>
      <c r="BL65" s="115"/>
      <c r="BM65" s="39"/>
      <c r="BN65" s="39"/>
      <c r="BO65" s="115"/>
      <c r="BP65" s="114"/>
      <c r="BQ65" s="114"/>
      <c r="BR65" s="115"/>
      <c r="BS65" s="39"/>
      <c r="BT65" s="39"/>
      <c r="BU65" s="115"/>
      <c r="BV65" s="114"/>
      <c r="BW65" s="114"/>
      <c r="BX65" s="115"/>
      <c r="BY65" s="39"/>
      <c r="BZ65" s="39"/>
      <c r="CA65" s="115"/>
      <c r="CB65" s="114"/>
      <c r="CC65" s="114"/>
      <c r="CD65" s="115"/>
      <c r="CE65" s="39"/>
      <c r="CF65" s="39"/>
      <c r="CG65" s="115"/>
      <c r="CH65" s="114"/>
      <c r="CI65" s="114"/>
      <c r="CJ65" s="115"/>
      <c r="CK65" s="39"/>
      <c r="CL65" s="39"/>
      <c r="CM65" s="115"/>
      <c r="CN65" s="114"/>
      <c r="CO65" s="114"/>
      <c r="CP65" s="115"/>
      <c r="CQ65" s="39"/>
      <c r="CR65" s="39"/>
      <c r="CS65" s="115"/>
      <c r="CT65" s="114"/>
      <c r="CU65" s="114"/>
      <c r="CV65" s="115"/>
      <c r="CW65" s="39"/>
      <c r="CX65" s="39"/>
      <c r="CY65" s="115"/>
      <c r="CZ65" s="114"/>
      <c r="DA65" s="114"/>
      <c r="DB65" s="115"/>
      <c r="DC65" s="39"/>
      <c r="DD65" s="39"/>
      <c r="DE65" s="115"/>
      <c r="DF65" s="114"/>
      <c r="DG65" s="114"/>
      <c r="DH65" s="115"/>
      <c r="DI65" s="39"/>
      <c r="DJ65" s="39"/>
      <c r="DK65" s="115"/>
      <c r="DL65" s="114"/>
      <c r="DM65" s="114"/>
      <c r="DN65" s="115"/>
      <c r="DO65" s="39"/>
      <c r="DP65" s="39"/>
      <c r="DQ65" s="115"/>
      <c r="DR65" s="114"/>
      <c r="DS65" s="114"/>
      <c r="DT65" s="115"/>
      <c r="DU65" s="39"/>
      <c r="DV65" s="39"/>
      <c r="DW65" s="115"/>
      <c r="DX65" s="114"/>
      <c r="DY65" s="114"/>
      <c r="DZ65" s="115"/>
      <c r="EA65" s="39"/>
      <c r="EB65" s="39"/>
      <c r="EC65" s="115"/>
      <c r="ED65" s="114"/>
      <c r="EE65" s="114"/>
      <c r="EF65" s="115"/>
      <c r="EG65" s="39"/>
      <c r="EH65" s="39"/>
      <c r="EI65" s="115"/>
      <c r="EJ65" s="114"/>
      <c r="EK65" s="114"/>
      <c r="EL65" s="115"/>
      <c r="EM65" s="39"/>
      <c r="EN65" s="39"/>
      <c r="EO65" s="115"/>
      <c r="EP65" s="114"/>
      <c r="EQ65" s="114"/>
      <c r="ER65" s="115"/>
      <c r="ES65" s="39"/>
      <c r="ET65" s="39"/>
      <c r="EU65" s="115"/>
      <c r="EV65" s="114"/>
      <c r="EW65" s="114"/>
      <c r="EX65" s="115"/>
      <c r="EY65" s="39"/>
      <c r="EZ65" s="39"/>
      <c r="FA65" s="115"/>
      <c r="FB65" s="114"/>
      <c r="FC65" s="114"/>
      <c r="FD65" s="115"/>
      <c r="FE65" s="39"/>
      <c r="FF65" s="39"/>
      <c r="FG65" s="115"/>
      <c r="FH65" s="114"/>
      <c r="FI65" s="114"/>
      <c r="FJ65" s="115"/>
      <c r="FK65" s="39"/>
      <c r="FL65" s="39"/>
      <c r="FM65" s="115"/>
      <c r="FN65" s="114"/>
      <c r="FO65" s="114"/>
      <c r="FP65" s="115"/>
      <c r="FQ65" s="39"/>
      <c r="FR65" s="39"/>
      <c r="FS65" s="115"/>
      <c r="FT65" s="114"/>
      <c r="FU65" s="114"/>
      <c r="FV65" s="115"/>
      <c r="FW65" s="39"/>
      <c r="FX65" s="39"/>
      <c r="FY65" s="115"/>
      <c r="FZ65" s="114"/>
      <c r="GA65" s="114"/>
      <c r="GB65" s="115"/>
      <c r="GC65" s="39"/>
      <c r="GD65" s="39"/>
      <c r="GE65" s="115"/>
      <c r="GF65" s="114"/>
      <c r="GG65" s="114"/>
      <c r="GH65" s="115"/>
      <c r="GI65" s="39"/>
      <c r="GJ65" s="39"/>
      <c r="GK65" s="115"/>
      <c r="GL65" s="114"/>
      <c r="GM65" s="114"/>
      <c r="GN65" s="115"/>
      <c r="GO65" s="39"/>
      <c r="GP65" s="48"/>
    </row>
    <row r="66" spans="1:198" ht="50.1" customHeight="1">
      <c r="A66" s="45"/>
      <c r="B66" s="108"/>
      <c r="C66" s="89" t="str">
        <f>IFERROR(INDEX(Schedule!$A$3:$C$258,MATCH('BASIC DATA'!B66,Schedule!$A$3:$A$258,0),2),"")</f>
        <v/>
      </c>
      <c r="D66" s="40"/>
      <c r="E66" s="89" t="str">
        <f>IFERROR(INDEX(Schedule!$A$3:$C$258,MATCH('BASIC DATA'!B66,Schedule!$A$3:$A$258,0),3),"")</f>
        <v/>
      </c>
      <c r="F66" s="39"/>
      <c r="G66" s="115"/>
      <c r="H66" s="114"/>
      <c r="I66" s="114"/>
      <c r="J66" s="115"/>
      <c r="K66" s="39"/>
      <c r="L66" s="39"/>
      <c r="M66" s="115"/>
      <c r="N66" s="114"/>
      <c r="O66" s="114"/>
      <c r="P66" s="115"/>
      <c r="Q66" s="39"/>
      <c r="R66" s="39"/>
      <c r="S66" s="115"/>
      <c r="T66" s="114"/>
      <c r="U66" s="114"/>
      <c r="V66" s="115"/>
      <c r="W66" s="39"/>
      <c r="X66" s="39"/>
      <c r="Y66" s="115"/>
      <c r="Z66" s="114"/>
      <c r="AA66" s="114"/>
      <c r="AB66" s="115"/>
      <c r="AC66" s="39"/>
      <c r="AD66" s="39"/>
      <c r="AE66" s="115"/>
      <c r="AF66" s="114"/>
      <c r="AG66" s="114"/>
      <c r="AH66" s="115"/>
      <c r="AI66" s="39"/>
      <c r="AJ66" s="39"/>
      <c r="AK66" s="115"/>
      <c r="AL66" s="114"/>
      <c r="AM66" s="114"/>
      <c r="AN66" s="115"/>
      <c r="AO66" s="39"/>
      <c r="AP66" s="39"/>
      <c r="AQ66" s="115"/>
      <c r="AR66" s="114"/>
      <c r="AS66" s="114"/>
      <c r="AT66" s="115"/>
      <c r="AU66" s="39"/>
      <c r="AV66" s="39"/>
      <c r="AW66" s="115"/>
      <c r="AX66" s="114"/>
      <c r="AY66" s="114"/>
      <c r="AZ66" s="115"/>
      <c r="BA66" s="39"/>
      <c r="BB66" s="39"/>
      <c r="BC66" s="115"/>
      <c r="BD66" s="114"/>
      <c r="BE66" s="114"/>
      <c r="BF66" s="115"/>
      <c r="BG66" s="39"/>
      <c r="BH66" s="39"/>
      <c r="BI66" s="115"/>
      <c r="BJ66" s="114"/>
      <c r="BK66" s="114"/>
      <c r="BL66" s="115"/>
      <c r="BM66" s="39"/>
      <c r="BN66" s="39"/>
      <c r="BO66" s="115"/>
      <c r="BP66" s="114"/>
      <c r="BQ66" s="114"/>
      <c r="BR66" s="115"/>
      <c r="BS66" s="39"/>
      <c r="BT66" s="39"/>
      <c r="BU66" s="115"/>
      <c r="BV66" s="114"/>
      <c r="BW66" s="114"/>
      <c r="BX66" s="115"/>
      <c r="BY66" s="39"/>
      <c r="BZ66" s="39"/>
      <c r="CA66" s="115"/>
      <c r="CB66" s="114"/>
      <c r="CC66" s="114"/>
      <c r="CD66" s="115"/>
      <c r="CE66" s="39"/>
      <c r="CF66" s="39"/>
      <c r="CG66" s="115"/>
      <c r="CH66" s="114"/>
      <c r="CI66" s="114"/>
      <c r="CJ66" s="115"/>
      <c r="CK66" s="39"/>
      <c r="CL66" s="39"/>
      <c r="CM66" s="115"/>
      <c r="CN66" s="114"/>
      <c r="CO66" s="114"/>
      <c r="CP66" s="115"/>
      <c r="CQ66" s="39"/>
      <c r="CR66" s="39"/>
      <c r="CS66" s="115"/>
      <c r="CT66" s="114"/>
      <c r="CU66" s="114"/>
      <c r="CV66" s="115"/>
      <c r="CW66" s="39"/>
      <c r="CX66" s="39"/>
      <c r="CY66" s="115"/>
      <c r="CZ66" s="114"/>
      <c r="DA66" s="114"/>
      <c r="DB66" s="115"/>
      <c r="DC66" s="39"/>
      <c r="DD66" s="39"/>
      <c r="DE66" s="115"/>
      <c r="DF66" s="114"/>
      <c r="DG66" s="114"/>
      <c r="DH66" s="115"/>
      <c r="DI66" s="39"/>
      <c r="DJ66" s="39"/>
      <c r="DK66" s="115"/>
      <c r="DL66" s="114"/>
      <c r="DM66" s="114"/>
      <c r="DN66" s="115"/>
      <c r="DO66" s="39"/>
      <c r="DP66" s="39"/>
      <c r="DQ66" s="115"/>
      <c r="DR66" s="114"/>
      <c r="DS66" s="114"/>
      <c r="DT66" s="115"/>
      <c r="DU66" s="39"/>
      <c r="DV66" s="39"/>
      <c r="DW66" s="115"/>
      <c r="DX66" s="114"/>
      <c r="DY66" s="114"/>
      <c r="DZ66" s="115"/>
      <c r="EA66" s="39"/>
      <c r="EB66" s="39"/>
      <c r="EC66" s="115"/>
      <c r="ED66" s="114"/>
      <c r="EE66" s="114"/>
      <c r="EF66" s="115"/>
      <c r="EG66" s="39"/>
      <c r="EH66" s="39"/>
      <c r="EI66" s="115"/>
      <c r="EJ66" s="114"/>
      <c r="EK66" s="114"/>
      <c r="EL66" s="115"/>
      <c r="EM66" s="39"/>
      <c r="EN66" s="39"/>
      <c r="EO66" s="115"/>
      <c r="EP66" s="114"/>
      <c r="EQ66" s="114"/>
      <c r="ER66" s="115"/>
      <c r="ES66" s="39"/>
      <c r="ET66" s="39"/>
      <c r="EU66" s="115"/>
      <c r="EV66" s="114"/>
      <c r="EW66" s="114"/>
      <c r="EX66" s="115"/>
      <c r="EY66" s="39"/>
      <c r="EZ66" s="39"/>
      <c r="FA66" s="115"/>
      <c r="FB66" s="114"/>
      <c r="FC66" s="114"/>
      <c r="FD66" s="115"/>
      <c r="FE66" s="39"/>
      <c r="FF66" s="39"/>
      <c r="FG66" s="115"/>
      <c r="FH66" s="114"/>
      <c r="FI66" s="114"/>
      <c r="FJ66" s="115"/>
      <c r="FK66" s="39"/>
      <c r="FL66" s="39"/>
      <c r="FM66" s="115"/>
      <c r="FN66" s="114"/>
      <c r="FO66" s="114"/>
      <c r="FP66" s="115"/>
      <c r="FQ66" s="39"/>
      <c r="FR66" s="39"/>
      <c r="FS66" s="115"/>
      <c r="FT66" s="114"/>
      <c r="FU66" s="114"/>
      <c r="FV66" s="115"/>
      <c r="FW66" s="39"/>
      <c r="FX66" s="39"/>
      <c r="FY66" s="115"/>
      <c r="FZ66" s="114"/>
      <c r="GA66" s="114"/>
      <c r="GB66" s="115"/>
      <c r="GC66" s="39"/>
      <c r="GD66" s="39"/>
      <c r="GE66" s="115"/>
      <c r="GF66" s="114"/>
      <c r="GG66" s="114"/>
      <c r="GH66" s="115"/>
      <c r="GI66" s="39"/>
      <c r="GJ66" s="39"/>
      <c r="GK66" s="115"/>
      <c r="GL66" s="114"/>
      <c r="GM66" s="114"/>
      <c r="GN66" s="115"/>
      <c r="GO66" s="39"/>
      <c r="GP66" s="48"/>
    </row>
    <row r="67" spans="1:198" ht="50.1" customHeight="1">
      <c r="A67" s="45"/>
      <c r="B67" s="108"/>
      <c r="C67" s="89" t="str">
        <f>IFERROR(INDEX(Schedule!$A$3:$C$258,MATCH('BASIC DATA'!B67,Schedule!$A$3:$A$258,0),2),"")</f>
        <v/>
      </c>
      <c r="D67" s="40"/>
      <c r="E67" s="89" t="str">
        <f>IFERROR(INDEX(Schedule!$A$3:$C$258,MATCH('BASIC DATA'!B67,Schedule!$A$3:$A$258,0),3),"")</f>
        <v/>
      </c>
      <c r="F67" s="39"/>
      <c r="G67" s="115"/>
      <c r="H67" s="114"/>
      <c r="I67" s="114"/>
      <c r="J67" s="115"/>
      <c r="K67" s="39"/>
      <c r="L67" s="39"/>
      <c r="M67" s="115"/>
      <c r="N67" s="114"/>
      <c r="O67" s="114"/>
      <c r="P67" s="115"/>
      <c r="Q67" s="39"/>
      <c r="R67" s="39"/>
      <c r="S67" s="115"/>
      <c r="T67" s="114"/>
      <c r="U67" s="114"/>
      <c r="V67" s="115"/>
      <c r="W67" s="39"/>
      <c r="X67" s="39"/>
      <c r="Y67" s="115"/>
      <c r="Z67" s="114"/>
      <c r="AA67" s="114"/>
      <c r="AB67" s="115"/>
      <c r="AC67" s="39"/>
      <c r="AD67" s="39"/>
      <c r="AE67" s="115"/>
      <c r="AF67" s="114"/>
      <c r="AG67" s="114"/>
      <c r="AH67" s="115"/>
      <c r="AI67" s="39"/>
      <c r="AJ67" s="39"/>
      <c r="AK67" s="115"/>
      <c r="AL67" s="114"/>
      <c r="AM67" s="114"/>
      <c r="AN67" s="115"/>
      <c r="AO67" s="39"/>
      <c r="AP67" s="39"/>
      <c r="AQ67" s="115"/>
      <c r="AR67" s="114"/>
      <c r="AS67" s="114"/>
      <c r="AT67" s="115"/>
      <c r="AU67" s="39"/>
      <c r="AV67" s="39"/>
      <c r="AW67" s="115"/>
      <c r="AX67" s="114"/>
      <c r="AY67" s="114"/>
      <c r="AZ67" s="115"/>
      <c r="BA67" s="39"/>
      <c r="BB67" s="39"/>
      <c r="BC67" s="115"/>
      <c r="BD67" s="114"/>
      <c r="BE67" s="114"/>
      <c r="BF67" s="115"/>
      <c r="BG67" s="39"/>
      <c r="BH67" s="39"/>
      <c r="BI67" s="115"/>
      <c r="BJ67" s="114"/>
      <c r="BK67" s="114"/>
      <c r="BL67" s="115"/>
      <c r="BM67" s="39"/>
      <c r="BN67" s="39"/>
      <c r="BO67" s="115"/>
      <c r="BP67" s="114"/>
      <c r="BQ67" s="114"/>
      <c r="BR67" s="115"/>
      <c r="BS67" s="39"/>
      <c r="BT67" s="39"/>
      <c r="BU67" s="115"/>
      <c r="BV67" s="114"/>
      <c r="BW67" s="114"/>
      <c r="BX67" s="115"/>
      <c r="BY67" s="39"/>
      <c r="BZ67" s="39"/>
      <c r="CA67" s="115"/>
      <c r="CB67" s="114"/>
      <c r="CC67" s="114"/>
      <c r="CD67" s="115"/>
      <c r="CE67" s="39"/>
      <c r="CF67" s="39"/>
      <c r="CG67" s="115"/>
      <c r="CH67" s="114"/>
      <c r="CI67" s="114"/>
      <c r="CJ67" s="115"/>
      <c r="CK67" s="39"/>
      <c r="CL67" s="39"/>
      <c r="CM67" s="115"/>
      <c r="CN67" s="114"/>
      <c r="CO67" s="114"/>
      <c r="CP67" s="115"/>
      <c r="CQ67" s="39"/>
      <c r="CR67" s="39"/>
      <c r="CS67" s="115"/>
      <c r="CT67" s="114"/>
      <c r="CU67" s="114"/>
      <c r="CV67" s="115"/>
      <c r="CW67" s="39"/>
      <c r="CX67" s="39"/>
      <c r="CY67" s="115"/>
      <c r="CZ67" s="114"/>
      <c r="DA67" s="114"/>
      <c r="DB67" s="115"/>
      <c r="DC67" s="39"/>
      <c r="DD67" s="39"/>
      <c r="DE67" s="115"/>
      <c r="DF67" s="114"/>
      <c r="DG67" s="114"/>
      <c r="DH67" s="115"/>
      <c r="DI67" s="39"/>
      <c r="DJ67" s="39"/>
      <c r="DK67" s="115"/>
      <c r="DL67" s="114"/>
      <c r="DM67" s="114"/>
      <c r="DN67" s="115"/>
      <c r="DO67" s="39"/>
      <c r="DP67" s="39"/>
      <c r="DQ67" s="115"/>
      <c r="DR67" s="114"/>
      <c r="DS67" s="114"/>
      <c r="DT67" s="115"/>
      <c r="DU67" s="39"/>
      <c r="DV67" s="39"/>
      <c r="DW67" s="115"/>
      <c r="DX67" s="114"/>
      <c r="DY67" s="114"/>
      <c r="DZ67" s="115"/>
      <c r="EA67" s="39"/>
      <c r="EB67" s="39"/>
      <c r="EC67" s="115"/>
      <c r="ED67" s="114"/>
      <c r="EE67" s="114"/>
      <c r="EF67" s="115"/>
      <c r="EG67" s="39"/>
      <c r="EH67" s="39"/>
      <c r="EI67" s="115"/>
      <c r="EJ67" s="114"/>
      <c r="EK67" s="114"/>
      <c r="EL67" s="115"/>
      <c r="EM67" s="39"/>
      <c r="EN67" s="39"/>
      <c r="EO67" s="115"/>
      <c r="EP67" s="114"/>
      <c r="EQ67" s="114"/>
      <c r="ER67" s="115"/>
      <c r="ES67" s="39"/>
      <c r="ET67" s="39"/>
      <c r="EU67" s="115"/>
      <c r="EV67" s="114"/>
      <c r="EW67" s="114"/>
      <c r="EX67" s="115"/>
      <c r="EY67" s="39"/>
      <c r="EZ67" s="39"/>
      <c r="FA67" s="115"/>
      <c r="FB67" s="114"/>
      <c r="FC67" s="114"/>
      <c r="FD67" s="115"/>
      <c r="FE67" s="39"/>
      <c r="FF67" s="39"/>
      <c r="FG67" s="115"/>
      <c r="FH67" s="114"/>
      <c r="FI67" s="114"/>
      <c r="FJ67" s="115"/>
      <c r="FK67" s="39"/>
      <c r="FL67" s="39"/>
      <c r="FM67" s="115"/>
      <c r="FN67" s="114"/>
      <c r="FO67" s="114"/>
      <c r="FP67" s="115"/>
      <c r="FQ67" s="39"/>
      <c r="FR67" s="39"/>
      <c r="FS67" s="115"/>
      <c r="FT67" s="114"/>
      <c r="FU67" s="114"/>
      <c r="FV67" s="115"/>
      <c r="FW67" s="39"/>
      <c r="FX67" s="39"/>
      <c r="FY67" s="115"/>
      <c r="FZ67" s="114"/>
      <c r="GA67" s="114"/>
      <c r="GB67" s="115"/>
      <c r="GC67" s="39"/>
      <c r="GD67" s="39"/>
      <c r="GE67" s="115"/>
      <c r="GF67" s="114"/>
      <c r="GG67" s="114"/>
      <c r="GH67" s="115"/>
      <c r="GI67" s="39"/>
      <c r="GJ67" s="39"/>
      <c r="GK67" s="115"/>
      <c r="GL67" s="114"/>
      <c r="GM67" s="114"/>
      <c r="GN67" s="115"/>
      <c r="GO67" s="39"/>
      <c r="GP67" s="48"/>
    </row>
    <row r="68" spans="1:198" ht="50.1" customHeight="1">
      <c r="A68" s="45"/>
      <c r="B68" s="108"/>
      <c r="C68" s="89" t="str">
        <f>IFERROR(INDEX(Schedule!$A$3:$C$258,MATCH('BASIC DATA'!B68,Schedule!$A$3:$A$258,0),2),"")</f>
        <v/>
      </c>
      <c r="D68" s="40"/>
      <c r="E68" s="89" t="str">
        <f>IFERROR(INDEX(Schedule!$A$3:$C$258,MATCH('BASIC DATA'!B68,Schedule!$A$3:$A$258,0),3),"")</f>
        <v/>
      </c>
      <c r="F68" s="39"/>
      <c r="G68" s="115"/>
      <c r="H68" s="114"/>
      <c r="I68" s="114"/>
      <c r="J68" s="115"/>
      <c r="K68" s="39"/>
      <c r="L68" s="39"/>
      <c r="M68" s="115"/>
      <c r="N68" s="114"/>
      <c r="O68" s="114"/>
      <c r="P68" s="115"/>
      <c r="Q68" s="39"/>
      <c r="R68" s="39"/>
      <c r="S68" s="115"/>
      <c r="T68" s="114"/>
      <c r="U68" s="114"/>
      <c r="V68" s="115"/>
      <c r="W68" s="39"/>
      <c r="X68" s="39"/>
      <c r="Y68" s="115"/>
      <c r="Z68" s="114"/>
      <c r="AA68" s="114"/>
      <c r="AB68" s="115"/>
      <c r="AC68" s="39"/>
      <c r="AD68" s="39"/>
      <c r="AE68" s="115"/>
      <c r="AF68" s="114"/>
      <c r="AG68" s="114"/>
      <c r="AH68" s="115"/>
      <c r="AI68" s="39"/>
      <c r="AJ68" s="39"/>
      <c r="AK68" s="115"/>
      <c r="AL68" s="114"/>
      <c r="AM68" s="114"/>
      <c r="AN68" s="115"/>
      <c r="AO68" s="39"/>
      <c r="AP68" s="39"/>
      <c r="AQ68" s="115"/>
      <c r="AR68" s="114"/>
      <c r="AS68" s="114"/>
      <c r="AT68" s="115"/>
      <c r="AU68" s="39"/>
      <c r="AV68" s="39"/>
      <c r="AW68" s="115"/>
      <c r="AX68" s="114"/>
      <c r="AY68" s="114"/>
      <c r="AZ68" s="115"/>
      <c r="BA68" s="39"/>
      <c r="BB68" s="39"/>
      <c r="BC68" s="115"/>
      <c r="BD68" s="114"/>
      <c r="BE68" s="114"/>
      <c r="BF68" s="115"/>
      <c r="BG68" s="39"/>
      <c r="BH68" s="39"/>
      <c r="BI68" s="115"/>
      <c r="BJ68" s="114"/>
      <c r="BK68" s="114"/>
      <c r="BL68" s="115"/>
      <c r="BM68" s="39"/>
      <c r="BN68" s="39"/>
      <c r="BO68" s="115"/>
      <c r="BP68" s="114"/>
      <c r="BQ68" s="114"/>
      <c r="BR68" s="115"/>
      <c r="BS68" s="39"/>
      <c r="BT68" s="39"/>
      <c r="BU68" s="115"/>
      <c r="BV68" s="114"/>
      <c r="BW68" s="114"/>
      <c r="BX68" s="115"/>
      <c r="BY68" s="39"/>
      <c r="BZ68" s="39"/>
      <c r="CA68" s="115"/>
      <c r="CB68" s="114"/>
      <c r="CC68" s="114"/>
      <c r="CD68" s="115"/>
      <c r="CE68" s="39"/>
      <c r="CF68" s="39"/>
      <c r="CG68" s="115"/>
      <c r="CH68" s="114"/>
      <c r="CI68" s="114"/>
      <c r="CJ68" s="115"/>
      <c r="CK68" s="39"/>
      <c r="CL68" s="39"/>
      <c r="CM68" s="115"/>
      <c r="CN68" s="114"/>
      <c r="CO68" s="114"/>
      <c r="CP68" s="115"/>
      <c r="CQ68" s="39"/>
      <c r="CR68" s="39"/>
      <c r="CS68" s="115"/>
      <c r="CT68" s="114"/>
      <c r="CU68" s="114"/>
      <c r="CV68" s="115"/>
      <c r="CW68" s="39"/>
      <c r="CX68" s="39"/>
      <c r="CY68" s="115"/>
      <c r="CZ68" s="114"/>
      <c r="DA68" s="114"/>
      <c r="DB68" s="115"/>
      <c r="DC68" s="39"/>
      <c r="DD68" s="39"/>
      <c r="DE68" s="115"/>
      <c r="DF68" s="114"/>
      <c r="DG68" s="114"/>
      <c r="DH68" s="115"/>
      <c r="DI68" s="39"/>
      <c r="DJ68" s="39"/>
      <c r="DK68" s="115"/>
      <c r="DL68" s="114"/>
      <c r="DM68" s="114"/>
      <c r="DN68" s="115"/>
      <c r="DO68" s="39"/>
      <c r="DP68" s="39"/>
      <c r="DQ68" s="115"/>
      <c r="DR68" s="114"/>
      <c r="DS68" s="114"/>
      <c r="DT68" s="115"/>
      <c r="DU68" s="39"/>
      <c r="DV68" s="39"/>
      <c r="DW68" s="115"/>
      <c r="DX68" s="114"/>
      <c r="DY68" s="114"/>
      <c r="DZ68" s="115"/>
      <c r="EA68" s="39"/>
      <c r="EB68" s="39"/>
      <c r="EC68" s="115"/>
      <c r="ED68" s="114"/>
      <c r="EE68" s="114"/>
      <c r="EF68" s="115"/>
      <c r="EG68" s="39"/>
      <c r="EH68" s="39"/>
      <c r="EI68" s="115"/>
      <c r="EJ68" s="114"/>
      <c r="EK68" s="114"/>
      <c r="EL68" s="115"/>
      <c r="EM68" s="39"/>
      <c r="EN68" s="39"/>
      <c r="EO68" s="115"/>
      <c r="EP68" s="114"/>
      <c r="EQ68" s="114"/>
      <c r="ER68" s="115"/>
      <c r="ES68" s="39"/>
      <c r="ET68" s="39"/>
      <c r="EU68" s="115"/>
      <c r="EV68" s="114"/>
      <c r="EW68" s="114"/>
      <c r="EX68" s="115"/>
      <c r="EY68" s="39"/>
      <c r="EZ68" s="39"/>
      <c r="FA68" s="115"/>
      <c r="FB68" s="114"/>
      <c r="FC68" s="114"/>
      <c r="FD68" s="115"/>
      <c r="FE68" s="39"/>
      <c r="FF68" s="39"/>
      <c r="FG68" s="115"/>
      <c r="FH68" s="114"/>
      <c r="FI68" s="114"/>
      <c r="FJ68" s="115"/>
      <c r="FK68" s="39"/>
      <c r="FL68" s="39"/>
      <c r="FM68" s="115"/>
      <c r="FN68" s="114"/>
      <c r="FO68" s="114"/>
      <c r="FP68" s="115"/>
      <c r="FQ68" s="39"/>
      <c r="FR68" s="39"/>
      <c r="FS68" s="115"/>
      <c r="FT68" s="114"/>
      <c r="FU68" s="114"/>
      <c r="FV68" s="115"/>
      <c r="FW68" s="39"/>
      <c r="FX68" s="39"/>
      <c r="FY68" s="115"/>
      <c r="FZ68" s="114"/>
      <c r="GA68" s="114"/>
      <c r="GB68" s="115"/>
      <c r="GC68" s="39"/>
      <c r="GD68" s="39"/>
      <c r="GE68" s="115"/>
      <c r="GF68" s="114"/>
      <c r="GG68" s="114"/>
      <c r="GH68" s="115"/>
      <c r="GI68" s="39"/>
      <c r="GJ68" s="39"/>
      <c r="GK68" s="115"/>
      <c r="GL68" s="114"/>
      <c r="GM68" s="114"/>
      <c r="GN68" s="115"/>
      <c r="GO68" s="39"/>
      <c r="GP68" s="48"/>
    </row>
    <row r="69" spans="1:198" ht="50.1" customHeight="1">
      <c r="A69" s="45"/>
      <c r="B69" s="108"/>
      <c r="C69" s="89" t="str">
        <f>IFERROR(INDEX(Schedule!$A$3:$C$258,MATCH('BASIC DATA'!B69,Schedule!$A$3:$A$258,0),2),"")</f>
        <v/>
      </c>
      <c r="D69" s="40"/>
      <c r="E69" s="89" t="str">
        <f>IFERROR(INDEX(Schedule!$A$3:$C$258,MATCH('BASIC DATA'!B69,Schedule!$A$3:$A$258,0),3),"")</f>
        <v/>
      </c>
      <c r="F69" s="39"/>
      <c r="G69" s="115"/>
      <c r="H69" s="114"/>
      <c r="I69" s="114"/>
      <c r="J69" s="115"/>
      <c r="K69" s="39"/>
      <c r="L69" s="39"/>
      <c r="M69" s="115"/>
      <c r="N69" s="114"/>
      <c r="O69" s="114"/>
      <c r="P69" s="115"/>
      <c r="Q69" s="39"/>
      <c r="R69" s="39"/>
      <c r="S69" s="115"/>
      <c r="T69" s="114"/>
      <c r="U69" s="114"/>
      <c r="V69" s="115"/>
      <c r="W69" s="39"/>
      <c r="X69" s="39"/>
      <c r="Y69" s="115"/>
      <c r="Z69" s="114"/>
      <c r="AA69" s="114"/>
      <c r="AB69" s="115"/>
      <c r="AC69" s="39"/>
      <c r="AD69" s="39"/>
      <c r="AE69" s="115"/>
      <c r="AF69" s="114"/>
      <c r="AG69" s="114"/>
      <c r="AH69" s="115"/>
      <c r="AI69" s="39"/>
      <c r="AJ69" s="39"/>
      <c r="AK69" s="115"/>
      <c r="AL69" s="114"/>
      <c r="AM69" s="114"/>
      <c r="AN69" s="115"/>
      <c r="AO69" s="39"/>
      <c r="AP69" s="39"/>
      <c r="AQ69" s="115"/>
      <c r="AR69" s="114"/>
      <c r="AS69" s="114"/>
      <c r="AT69" s="115"/>
      <c r="AU69" s="39"/>
      <c r="AV69" s="39"/>
      <c r="AW69" s="115"/>
      <c r="AX69" s="114"/>
      <c r="AY69" s="114"/>
      <c r="AZ69" s="115"/>
      <c r="BA69" s="39"/>
      <c r="BB69" s="39"/>
      <c r="BC69" s="115"/>
      <c r="BD69" s="114"/>
      <c r="BE69" s="114"/>
      <c r="BF69" s="115"/>
      <c r="BG69" s="39"/>
      <c r="BH69" s="39"/>
      <c r="BI69" s="115"/>
      <c r="BJ69" s="114"/>
      <c r="BK69" s="114"/>
      <c r="BL69" s="115"/>
      <c r="BM69" s="39"/>
      <c r="BN69" s="39"/>
      <c r="BO69" s="115"/>
      <c r="BP69" s="114"/>
      <c r="BQ69" s="114"/>
      <c r="BR69" s="115"/>
      <c r="BS69" s="39"/>
      <c r="BT69" s="39"/>
      <c r="BU69" s="115"/>
      <c r="BV69" s="114"/>
      <c r="BW69" s="114"/>
      <c r="BX69" s="115"/>
      <c r="BY69" s="39"/>
      <c r="BZ69" s="39"/>
      <c r="CA69" s="115"/>
      <c r="CB69" s="114"/>
      <c r="CC69" s="114"/>
      <c r="CD69" s="115"/>
      <c r="CE69" s="39"/>
      <c r="CF69" s="39"/>
      <c r="CG69" s="115"/>
      <c r="CH69" s="114"/>
      <c r="CI69" s="114"/>
      <c r="CJ69" s="115"/>
      <c r="CK69" s="39"/>
      <c r="CL69" s="39"/>
      <c r="CM69" s="115"/>
      <c r="CN69" s="114"/>
      <c r="CO69" s="114"/>
      <c r="CP69" s="115"/>
      <c r="CQ69" s="39"/>
      <c r="CR69" s="39"/>
      <c r="CS69" s="115"/>
      <c r="CT69" s="114"/>
      <c r="CU69" s="114"/>
      <c r="CV69" s="115"/>
      <c r="CW69" s="39"/>
      <c r="CX69" s="39"/>
      <c r="CY69" s="115"/>
      <c r="CZ69" s="114"/>
      <c r="DA69" s="114"/>
      <c r="DB69" s="115"/>
      <c r="DC69" s="39"/>
      <c r="DD69" s="39"/>
      <c r="DE69" s="115"/>
      <c r="DF69" s="114"/>
      <c r="DG69" s="114"/>
      <c r="DH69" s="115"/>
      <c r="DI69" s="39"/>
      <c r="DJ69" s="39"/>
      <c r="DK69" s="115"/>
      <c r="DL69" s="114"/>
      <c r="DM69" s="114"/>
      <c r="DN69" s="115"/>
      <c r="DO69" s="39"/>
      <c r="DP69" s="39"/>
      <c r="DQ69" s="115"/>
      <c r="DR69" s="114"/>
      <c r="DS69" s="114"/>
      <c r="DT69" s="115"/>
      <c r="DU69" s="39"/>
      <c r="DV69" s="39"/>
      <c r="DW69" s="115"/>
      <c r="DX69" s="114"/>
      <c r="DY69" s="114"/>
      <c r="DZ69" s="115"/>
      <c r="EA69" s="39"/>
      <c r="EB69" s="39"/>
      <c r="EC69" s="115"/>
      <c r="ED69" s="114"/>
      <c r="EE69" s="114"/>
      <c r="EF69" s="115"/>
      <c r="EG69" s="39"/>
      <c r="EH69" s="39"/>
      <c r="EI69" s="115"/>
      <c r="EJ69" s="114"/>
      <c r="EK69" s="114"/>
      <c r="EL69" s="115"/>
      <c r="EM69" s="39"/>
      <c r="EN69" s="39"/>
      <c r="EO69" s="115"/>
      <c r="EP69" s="114"/>
      <c r="EQ69" s="114"/>
      <c r="ER69" s="115"/>
      <c r="ES69" s="39"/>
      <c r="ET69" s="39"/>
      <c r="EU69" s="115"/>
      <c r="EV69" s="114"/>
      <c r="EW69" s="114"/>
      <c r="EX69" s="115"/>
      <c r="EY69" s="39"/>
      <c r="EZ69" s="39"/>
      <c r="FA69" s="115"/>
      <c r="FB69" s="114"/>
      <c r="FC69" s="114"/>
      <c r="FD69" s="115"/>
      <c r="FE69" s="39"/>
      <c r="FF69" s="39"/>
      <c r="FG69" s="115"/>
      <c r="FH69" s="114"/>
      <c r="FI69" s="114"/>
      <c r="FJ69" s="115"/>
      <c r="FK69" s="39"/>
      <c r="FL69" s="39"/>
      <c r="FM69" s="115"/>
      <c r="FN69" s="114"/>
      <c r="FO69" s="114"/>
      <c r="FP69" s="115"/>
      <c r="FQ69" s="39"/>
      <c r="FR69" s="39"/>
      <c r="FS69" s="115"/>
      <c r="FT69" s="114"/>
      <c r="FU69" s="114"/>
      <c r="FV69" s="115"/>
      <c r="FW69" s="39"/>
      <c r="FX69" s="39"/>
      <c r="FY69" s="115"/>
      <c r="FZ69" s="114"/>
      <c r="GA69" s="114"/>
      <c r="GB69" s="115"/>
      <c r="GC69" s="39"/>
      <c r="GD69" s="39"/>
      <c r="GE69" s="115"/>
      <c r="GF69" s="114"/>
      <c r="GG69" s="114"/>
      <c r="GH69" s="115"/>
      <c r="GI69" s="39"/>
      <c r="GJ69" s="39"/>
      <c r="GK69" s="115"/>
      <c r="GL69" s="114"/>
      <c r="GM69" s="114"/>
      <c r="GN69" s="115"/>
      <c r="GO69" s="39"/>
      <c r="GP69" s="48"/>
    </row>
    <row r="70" spans="1:198" ht="50.1" customHeight="1">
      <c r="A70" s="45"/>
      <c r="B70" s="108"/>
      <c r="C70" s="89" t="str">
        <f>IFERROR(INDEX(Schedule!$A$3:$C$258,MATCH('BASIC DATA'!B70,Schedule!$A$3:$A$258,0),2),"")</f>
        <v/>
      </c>
      <c r="D70" s="40"/>
      <c r="E70" s="89" t="str">
        <f>IFERROR(INDEX(Schedule!$A$3:$C$258,MATCH('BASIC DATA'!B70,Schedule!$A$3:$A$258,0),3),"")</f>
        <v/>
      </c>
      <c r="F70" s="39"/>
      <c r="G70" s="115"/>
      <c r="H70" s="114"/>
      <c r="I70" s="114"/>
      <c r="J70" s="115"/>
      <c r="K70" s="39"/>
      <c r="L70" s="39"/>
      <c r="M70" s="115"/>
      <c r="N70" s="114"/>
      <c r="O70" s="114"/>
      <c r="P70" s="115"/>
      <c r="Q70" s="39"/>
      <c r="R70" s="39"/>
      <c r="S70" s="115"/>
      <c r="T70" s="114"/>
      <c r="U70" s="114"/>
      <c r="V70" s="115"/>
      <c r="W70" s="39"/>
      <c r="X70" s="39"/>
      <c r="Y70" s="115"/>
      <c r="Z70" s="114"/>
      <c r="AA70" s="114"/>
      <c r="AB70" s="115"/>
      <c r="AC70" s="39"/>
      <c r="AD70" s="39"/>
      <c r="AE70" s="115"/>
      <c r="AF70" s="114"/>
      <c r="AG70" s="114"/>
      <c r="AH70" s="115"/>
      <c r="AI70" s="39"/>
      <c r="AJ70" s="39"/>
      <c r="AK70" s="115"/>
      <c r="AL70" s="114"/>
      <c r="AM70" s="114"/>
      <c r="AN70" s="115"/>
      <c r="AO70" s="39"/>
      <c r="AP70" s="39"/>
      <c r="AQ70" s="115"/>
      <c r="AR70" s="114"/>
      <c r="AS70" s="114"/>
      <c r="AT70" s="115"/>
      <c r="AU70" s="39"/>
      <c r="AV70" s="39"/>
      <c r="AW70" s="115"/>
      <c r="AX70" s="114"/>
      <c r="AY70" s="114"/>
      <c r="AZ70" s="115"/>
      <c r="BA70" s="39"/>
      <c r="BB70" s="39"/>
      <c r="BC70" s="115"/>
      <c r="BD70" s="114"/>
      <c r="BE70" s="114"/>
      <c r="BF70" s="115"/>
      <c r="BG70" s="39"/>
      <c r="BH70" s="39"/>
      <c r="BI70" s="115"/>
      <c r="BJ70" s="114"/>
      <c r="BK70" s="114"/>
      <c r="BL70" s="115"/>
      <c r="BM70" s="39"/>
      <c r="BN70" s="39"/>
      <c r="BO70" s="115"/>
      <c r="BP70" s="114"/>
      <c r="BQ70" s="114"/>
      <c r="BR70" s="115"/>
      <c r="BS70" s="39"/>
      <c r="BT70" s="39"/>
      <c r="BU70" s="115"/>
      <c r="BV70" s="114"/>
      <c r="BW70" s="114"/>
      <c r="BX70" s="115"/>
      <c r="BY70" s="39"/>
      <c r="BZ70" s="39"/>
      <c r="CA70" s="115"/>
      <c r="CB70" s="114"/>
      <c r="CC70" s="114"/>
      <c r="CD70" s="115"/>
      <c r="CE70" s="39"/>
      <c r="CF70" s="39"/>
      <c r="CG70" s="115"/>
      <c r="CH70" s="114"/>
      <c r="CI70" s="114"/>
      <c r="CJ70" s="115"/>
      <c r="CK70" s="39"/>
      <c r="CL70" s="39"/>
      <c r="CM70" s="115"/>
      <c r="CN70" s="114"/>
      <c r="CO70" s="114"/>
      <c r="CP70" s="115"/>
      <c r="CQ70" s="39"/>
      <c r="CR70" s="39"/>
      <c r="CS70" s="115"/>
      <c r="CT70" s="114"/>
      <c r="CU70" s="114"/>
      <c r="CV70" s="115"/>
      <c r="CW70" s="39"/>
      <c r="CX70" s="39"/>
      <c r="CY70" s="115"/>
      <c r="CZ70" s="114"/>
      <c r="DA70" s="114"/>
      <c r="DB70" s="115"/>
      <c r="DC70" s="39"/>
      <c r="DD70" s="39"/>
      <c r="DE70" s="115"/>
      <c r="DF70" s="114"/>
      <c r="DG70" s="114"/>
      <c r="DH70" s="115"/>
      <c r="DI70" s="39"/>
      <c r="DJ70" s="39"/>
      <c r="DK70" s="115"/>
      <c r="DL70" s="114"/>
      <c r="DM70" s="114"/>
      <c r="DN70" s="115"/>
      <c r="DO70" s="39"/>
      <c r="DP70" s="39"/>
      <c r="DQ70" s="115"/>
      <c r="DR70" s="114"/>
      <c r="DS70" s="114"/>
      <c r="DT70" s="115"/>
      <c r="DU70" s="39"/>
      <c r="DV70" s="39"/>
      <c r="DW70" s="115"/>
      <c r="DX70" s="114"/>
      <c r="DY70" s="114"/>
      <c r="DZ70" s="115"/>
      <c r="EA70" s="39"/>
      <c r="EB70" s="39"/>
      <c r="EC70" s="115"/>
      <c r="ED70" s="114"/>
      <c r="EE70" s="114"/>
      <c r="EF70" s="115"/>
      <c r="EG70" s="39"/>
      <c r="EH70" s="39"/>
      <c r="EI70" s="115"/>
      <c r="EJ70" s="114"/>
      <c r="EK70" s="114"/>
      <c r="EL70" s="115"/>
      <c r="EM70" s="39"/>
      <c r="EN70" s="39"/>
      <c r="EO70" s="115"/>
      <c r="EP70" s="114"/>
      <c r="EQ70" s="114"/>
      <c r="ER70" s="115"/>
      <c r="ES70" s="39"/>
      <c r="ET70" s="39"/>
      <c r="EU70" s="115"/>
      <c r="EV70" s="114"/>
      <c r="EW70" s="114"/>
      <c r="EX70" s="115"/>
      <c r="EY70" s="39"/>
      <c r="EZ70" s="39"/>
      <c r="FA70" s="115"/>
      <c r="FB70" s="114"/>
      <c r="FC70" s="114"/>
      <c r="FD70" s="115"/>
      <c r="FE70" s="39"/>
      <c r="FF70" s="39"/>
      <c r="FG70" s="115"/>
      <c r="FH70" s="114"/>
      <c r="FI70" s="114"/>
      <c r="FJ70" s="115"/>
      <c r="FK70" s="39"/>
      <c r="FL70" s="39"/>
      <c r="FM70" s="115"/>
      <c r="FN70" s="114"/>
      <c r="FO70" s="114"/>
      <c r="FP70" s="115"/>
      <c r="FQ70" s="39"/>
      <c r="FR70" s="39"/>
      <c r="FS70" s="115"/>
      <c r="FT70" s="114"/>
      <c r="FU70" s="114"/>
      <c r="FV70" s="115"/>
      <c r="FW70" s="39"/>
      <c r="FX70" s="39"/>
      <c r="FY70" s="115"/>
      <c r="FZ70" s="114"/>
      <c r="GA70" s="114"/>
      <c r="GB70" s="115"/>
      <c r="GC70" s="39"/>
      <c r="GD70" s="39"/>
      <c r="GE70" s="115"/>
      <c r="GF70" s="114"/>
      <c r="GG70" s="114"/>
      <c r="GH70" s="115"/>
      <c r="GI70" s="39"/>
      <c r="GJ70" s="39"/>
      <c r="GK70" s="115"/>
      <c r="GL70" s="114"/>
      <c r="GM70" s="114"/>
      <c r="GN70" s="115"/>
      <c r="GO70" s="39"/>
      <c r="GP70" s="48"/>
    </row>
    <row r="71" spans="1:198" ht="50.1" customHeight="1">
      <c r="A71" s="45"/>
      <c r="B71" s="108"/>
      <c r="C71" s="89" t="str">
        <f>IFERROR(INDEX(Schedule!$A$3:$C$258,MATCH('BASIC DATA'!B71,Schedule!$A$3:$A$258,0),2),"")</f>
        <v/>
      </c>
      <c r="D71" s="40"/>
      <c r="E71" s="89" t="str">
        <f>IFERROR(INDEX(Schedule!$A$3:$C$258,MATCH('BASIC DATA'!B71,Schedule!$A$3:$A$258,0),3),"")</f>
        <v/>
      </c>
      <c r="F71" s="39"/>
      <c r="G71" s="115"/>
      <c r="H71" s="114"/>
      <c r="I71" s="114"/>
      <c r="J71" s="115"/>
      <c r="K71" s="39"/>
      <c r="L71" s="39"/>
      <c r="M71" s="115"/>
      <c r="N71" s="114"/>
      <c r="O71" s="114"/>
      <c r="P71" s="115"/>
      <c r="Q71" s="39"/>
      <c r="R71" s="39"/>
      <c r="S71" s="115"/>
      <c r="T71" s="114"/>
      <c r="U71" s="114"/>
      <c r="V71" s="115"/>
      <c r="W71" s="39"/>
      <c r="X71" s="39"/>
      <c r="Y71" s="115"/>
      <c r="Z71" s="114"/>
      <c r="AA71" s="114"/>
      <c r="AB71" s="115"/>
      <c r="AC71" s="39"/>
      <c r="AD71" s="39"/>
      <c r="AE71" s="115"/>
      <c r="AF71" s="114"/>
      <c r="AG71" s="114"/>
      <c r="AH71" s="115"/>
      <c r="AI71" s="39"/>
      <c r="AJ71" s="39"/>
      <c r="AK71" s="115"/>
      <c r="AL71" s="114"/>
      <c r="AM71" s="114"/>
      <c r="AN71" s="115"/>
      <c r="AO71" s="39"/>
      <c r="AP71" s="39"/>
      <c r="AQ71" s="115"/>
      <c r="AR71" s="114"/>
      <c r="AS71" s="114"/>
      <c r="AT71" s="115"/>
      <c r="AU71" s="39"/>
      <c r="AV71" s="39"/>
      <c r="AW71" s="115"/>
      <c r="AX71" s="114"/>
      <c r="AY71" s="114"/>
      <c r="AZ71" s="115"/>
      <c r="BA71" s="39"/>
      <c r="BB71" s="39"/>
      <c r="BC71" s="115"/>
      <c r="BD71" s="114"/>
      <c r="BE71" s="114"/>
      <c r="BF71" s="115"/>
      <c r="BG71" s="39"/>
      <c r="BH71" s="39"/>
      <c r="BI71" s="115"/>
      <c r="BJ71" s="114"/>
      <c r="BK71" s="114"/>
      <c r="BL71" s="115"/>
      <c r="BM71" s="39"/>
      <c r="BN71" s="39"/>
      <c r="BO71" s="115"/>
      <c r="BP71" s="114"/>
      <c r="BQ71" s="114"/>
      <c r="BR71" s="115"/>
      <c r="BS71" s="39"/>
      <c r="BT71" s="39"/>
      <c r="BU71" s="115"/>
      <c r="BV71" s="114"/>
      <c r="BW71" s="114"/>
      <c r="BX71" s="115"/>
      <c r="BY71" s="39"/>
      <c r="BZ71" s="39"/>
      <c r="CA71" s="115"/>
      <c r="CB71" s="114"/>
      <c r="CC71" s="114"/>
      <c r="CD71" s="115"/>
      <c r="CE71" s="39"/>
      <c r="CF71" s="39"/>
      <c r="CG71" s="115"/>
      <c r="CH71" s="114"/>
      <c r="CI71" s="114"/>
      <c r="CJ71" s="115"/>
      <c r="CK71" s="39"/>
      <c r="CL71" s="39"/>
      <c r="CM71" s="115"/>
      <c r="CN71" s="114"/>
      <c r="CO71" s="114"/>
      <c r="CP71" s="115"/>
      <c r="CQ71" s="39"/>
      <c r="CR71" s="39"/>
      <c r="CS71" s="115"/>
      <c r="CT71" s="114"/>
      <c r="CU71" s="114"/>
      <c r="CV71" s="115"/>
      <c r="CW71" s="39"/>
      <c r="CX71" s="39"/>
      <c r="CY71" s="115"/>
      <c r="CZ71" s="114"/>
      <c r="DA71" s="114"/>
      <c r="DB71" s="115"/>
      <c r="DC71" s="39"/>
      <c r="DD71" s="39"/>
      <c r="DE71" s="115"/>
      <c r="DF71" s="114"/>
      <c r="DG71" s="114"/>
      <c r="DH71" s="115"/>
      <c r="DI71" s="39"/>
      <c r="DJ71" s="39"/>
      <c r="DK71" s="115"/>
      <c r="DL71" s="114"/>
      <c r="DM71" s="114"/>
      <c r="DN71" s="115"/>
      <c r="DO71" s="39"/>
      <c r="DP71" s="39"/>
      <c r="DQ71" s="115"/>
      <c r="DR71" s="114"/>
      <c r="DS71" s="114"/>
      <c r="DT71" s="115"/>
      <c r="DU71" s="39"/>
      <c r="DV71" s="39"/>
      <c r="DW71" s="115"/>
      <c r="DX71" s="114"/>
      <c r="DY71" s="114"/>
      <c r="DZ71" s="115"/>
      <c r="EA71" s="39"/>
      <c r="EB71" s="39"/>
      <c r="EC71" s="115"/>
      <c r="ED71" s="114"/>
      <c r="EE71" s="114"/>
      <c r="EF71" s="115"/>
      <c r="EG71" s="39"/>
      <c r="EH71" s="39"/>
      <c r="EI71" s="115"/>
      <c r="EJ71" s="114"/>
      <c r="EK71" s="114"/>
      <c r="EL71" s="115"/>
      <c r="EM71" s="39"/>
      <c r="EN71" s="39"/>
      <c r="EO71" s="115"/>
      <c r="EP71" s="114"/>
      <c r="EQ71" s="114"/>
      <c r="ER71" s="115"/>
      <c r="ES71" s="39"/>
      <c r="ET71" s="39"/>
      <c r="EU71" s="115"/>
      <c r="EV71" s="114"/>
      <c r="EW71" s="114"/>
      <c r="EX71" s="115"/>
      <c r="EY71" s="39"/>
      <c r="EZ71" s="39"/>
      <c r="FA71" s="115"/>
      <c r="FB71" s="114"/>
      <c r="FC71" s="114"/>
      <c r="FD71" s="115"/>
      <c r="FE71" s="39"/>
      <c r="FF71" s="39"/>
      <c r="FG71" s="115"/>
      <c r="FH71" s="114"/>
      <c r="FI71" s="114"/>
      <c r="FJ71" s="115"/>
      <c r="FK71" s="39"/>
      <c r="FL71" s="39"/>
      <c r="FM71" s="115"/>
      <c r="FN71" s="114"/>
      <c r="FO71" s="114"/>
      <c r="FP71" s="115"/>
      <c r="FQ71" s="39"/>
      <c r="FR71" s="39"/>
      <c r="FS71" s="115"/>
      <c r="FT71" s="114"/>
      <c r="FU71" s="114"/>
      <c r="FV71" s="115"/>
      <c r="FW71" s="39"/>
      <c r="FX71" s="39"/>
      <c r="FY71" s="115"/>
      <c r="FZ71" s="114"/>
      <c r="GA71" s="114"/>
      <c r="GB71" s="115"/>
      <c r="GC71" s="39"/>
      <c r="GD71" s="39"/>
      <c r="GE71" s="115"/>
      <c r="GF71" s="114"/>
      <c r="GG71" s="114"/>
      <c r="GH71" s="115"/>
      <c r="GI71" s="39"/>
      <c r="GJ71" s="39"/>
      <c r="GK71" s="115"/>
      <c r="GL71" s="114"/>
      <c r="GM71" s="114"/>
      <c r="GN71" s="115"/>
      <c r="GO71" s="39"/>
      <c r="GP71" s="48"/>
    </row>
    <row r="72" spans="1:198" ht="50.1" customHeight="1">
      <c r="A72" s="45"/>
      <c r="B72" s="108"/>
      <c r="C72" s="89" t="str">
        <f>IFERROR(INDEX(Schedule!$A$3:$C$258,MATCH('BASIC DATA'!B72,Schedule!$A$3:$A$258,0),2),"")</f>
        <v/>
      </c>
      <c r="D72" s="40"/>
      <c r="E72" s="89" t="str">
        <f>IFERROR(INDEX(Schedule!$A$3:$C$258,MATCH('BASIC DATA'!B72,Schedule!$A$3:$A$258,0),3),"")</f>
        <v/>
      </c>
      <c r="F72" s="39"/>
      <c r="G72" s="115"/>
      <c r="H72" s="114"/>
      <c r="I72" s="114"/>
      <c r="J72" s="115"/>
      <c r="K72" s="39"/>
      <c r="L72" s="39"/>
      <c r="M72" s="115"/>
      <c r="N72" s="114"/>
      <c r="O72" s="114"/>
      <c r="P72" s="115"/>
      <c r="Q72" s="39"/>
      <c r="R72" s="39"/>
      <c r="S72" s="115"/>
      <c r="T72" s="114"/>
      <c r="U72" s="114"/>
      <c r="V72" s="115"/>
      <c r="W72" s="39"/>
      <c r="X72" s="39"/>
      <c r="Y72" s="115"/>
      <c r="Z72" s="114"/>
      <c r="AA72" s="114"/>
      <c r="AB72" s="115"/>
      <c r="AC72" s="39"/>
      <c r="AD72" s="39"/>
      <c r="AE72" s="115"/>
      <c r="AF72" s="114"/>
      <c r="AG72" s="114"/>
      <c r="AH72" s="115"/>
      <c r="AI72" s="39"/>
      <c r="AJ72" s="39"/>
      <c r="AK72" s="115"/>
      <c r="AL72" s="114"/>
      <c r="AM72" s="114"/>
      <c r="AN72" s="115"/>
      <c r="AO72" s="39"/>
      <c r="AP72" s="39"/>
      <c r="AQ72" s="115"/>
      <c r="AR72" s="114"/>
      <c r="AS72" s="114"/>
      <c r="AT72" s="115"/>
      <c r="AU72" s="39"/>
      <c r="AV72" s="39"/>
      <c r="AW72" s="115"/>
      <c r="AX72" s="114"/>
      <c r="AY72" s="114"/>
      <c r="AZ72" s="115"/>
      <c r="BA72" s="39"/>
      <c r="BB72" s="39"/>
      <c r="BC72" s="115"/>
      <c r="BD72" s="114"/>
      <c r="BE72" s="114"/>
      <c r="BF72" s="115"/>
      <c r="BG72" s="39"/>
      <c r="BH72" s="39"/>
      <c r="BI72" s="115"/>
      <c r="BJ72" s="114"/>
      <c r="BK72" s="114"/>
      <c r="BL72" s="115"/>
      <c r="BM72" s="39"/>
      <c r="BN72" s="39"/>
      <c r="BO72" s="115"/>
      <c r="BP72" s="114"/>
      <c r="BQ72" s="114"/>
      <c r="BR72" s="115"/>
      <c r="BS72" s="39"/>
      <c r="BT72" s="39"/>
      <c r="BU72" s="115"/>
      <c r="BV72" s="114"/>
      <c r="BW72" s="114"/>
      <c r="BX72" s="115"/>
      <c r="BY72" s="39"/>
      <c r="BZ72" s="39"/>
      <c r="CA72" s="115"/>
      <c r="CB72" s="114"/>
      <c r="CC72" s="114"/>
      <c r="CD72" s="115"/>
      <c r="CE72" s="39"/>
      <c r="CF72" s="39"/>
      <c r="CG72" s="115"/>
      <c r="CH72" s="114"/>
      <c r="CI72" s="114"/>
      <c r="CJ72" s="115"/>
      <c r="CK72" s="39"/>
      <c r="CL72" s="39"/>
      <c r="CM72" s="115"/>
      <c r="CN72" s="114"/>
      <c r="CO72" s="114"/>
      <c r="CP72" s="115"/>
      <c r="CQ72" s="39"/>
      <c r="CR72" s="39"/>
      <c r="CS72" s="115"/>
      <c r="CT72" s="114"/>
      <c r="CU72" s="114"/>
      <c r="CV72" s="115"/>
      <c r="CW72" s="39"/>
      <c r="CX72" s="39"/>
      <c r="CY72" s="115"/>
      <c r="CZ72" s="114"/>
      <c r="DA72" s="114"/>
      <c r="DB72" s="115"/>
      <c r="DC72" s="39"/>
      <c r="DD72" s="39"/>
      <c r="DE72" s="115"/>
      <c r="DF72" s="114"/>
      <c r="DG72" s="114"/>
      <c r="DH72" s="115"/>
      <c r="DI72" s="39"/>
      <c r="DJ72" s="39"/>
      <c r="DK72" s="115"/>
      <c r="DL72" s="114"/>
      <c r="DM72" s="114"/>
      <c r="DN72" s="115"/>
      <c r="DO72" s="39"/>
      <c r="DP72" s="39"/>
      <c r="DQ72" s="115"/>
      <c r="DR72" s="114"/>
      <c r="DS72" s="114"/>
      <c r="DT72" s="115"/>
      <c r="DU72" s="39"/>
      <c r="DV72" s="39"/>
      <c r="DW72" s="115"/>
      <c r="DX72" s="114"/>
      <c r="DY72" s="114"/>
      <c r="DZ72" s="115"/>
      <c r="EA72" s="39"/>
      <c r="EB72" s="39"/>
      <c r="EC72" s="115"/>
      <c r="ED72" s="114"/>
      <c r="EE72" s="114"/>
      <c r="EF72" s="115"/>
      <c r="EG72" s="39"/>
      <c r="EH72" s="39"/>
      <c r="EI72" s="115"/>
      <c r="EJ72" s="114"/>
      <c r="EK72" s="114"/>
      <c r="EL72" s="115"/>
      <c r="EM72" s="39"/>
      <c r="EN72" s="39"/>
      <c r="EO72" s="115"/>
      <c r="EP72" s="114"/>
      <c r="EQ72" s="114"/>
      <c r="ER72" s="115"/>
      <c r="ES72" s="39"/>
      <c r="ET72" s="39"/>
      <c r="EU72" s="115"/>
      <c r="EV72" s="114"/>
      <c r="EW72" s="114"/>
      <c r="EX72" s="115"/>
      <c r="EY72" s="39"/>
      <c r="EZ72" s="39"/>
      <c r="FA72" s="115"/>
      <c r="FB72" s="114"/>
      <c r="FC72" s="114"/>
      <c r="FD72" s="115"/>
      <c r="FE72" s="39"/>
      <c r="FF72" s="39"/>
      <c r="FG72" s="115"/>
      <c r="FH72" s="114"/>
      <c r="FI72" s="114"/>
      <c r="FJ72" s="115"/>
      <c r="FK72" s="39"/>
      <c r="FL72" s="39"/>
      <c r="FM72" s="115"/>
      <c r="FN72" s="114"/>
      <c r="FO72" s="114"/>
      <c r="FP72" s="115"/>
      <c r="FQ72" s="39"/>
      <c r="FR72" s="39"/>
      <c r="FS72" s="115"/>
      <c r="FT72" s="114"/>
      <c r="FU72" s="114"/>
      <c r="FV72" s="115"/>
      <c r="FW72" s="39"/>
      <c r="FX72" s="39"/>
      <c r="FY72" s="115"/>
      <c r="FZ72" s="114"/>
      <c r="GA72" s="114"/>
      <c r="GB72" s="115"/>
      <c r="GC72" s="39"/>
      <c r="GD72" s="39"/>
      <c r="GE72" s="115"/>
      <c r="GF72" s="114"/>
      <c r="GG72" s="114"/>
      <c r="GH72" s="115"/>
      <c r="GI72" s="39"/>
      <c r="GJ72" s="39"/>
      <c r="GK72" s="115"/>
      <c r="GL72" s="114"/>
      <c r="GM72" s="114"/>
      <c r="GN72" s="115"/>
      <c r="GO72" s="39"/>
      <c r="GP72" s="48"/>
    </row>
    <row r="73" spans="1:198" ht="50.1" customHeight="1">
      <c r="A73" s="45"/>
      <c r="B73" s="108"/>
      <c r="C73" s="89" t="str">
        <f>IFERROR(INDEX(Schedule!$A$3:$C$258,MATCH('BASIC DATA'!B73,Schedule!$A$3:$A$258,0),2),"")</f>
        <v/>
      </c>
      <c r="D73" s="40"/>
      <c r="E73" s="89" t="str">
        <f>IFERROR(INDEX(Schedule!$A$3:$C$258,MATCH('BASIC DATA'!B73,Schedule!$A$3:$A$258,0),3),"")</f>
        <v/>
      </c>
      <c r="F73" s="39"/>
      <c r="G73" s="115"/>
      <c r="H73" s="114"/>
      <c r="I73" s="114"/>
      <c r="J73" s="115"/>
      <c r="K73" s="39"/>
      <c r="L73" s="39"/>
      <c r="M73" s="115"/>
      <c r="N73" s="114"/>
      <c r="O73" s="114"/>
      <c r="P73" s="115"/>
      <c r="Q73" s="39"/>
      <c r="R73" s="39"/>
      <c r="S73" s="115"/>
      <c r="T73" s="114"/>
      <c r="U73" s="114"/>
      <c r="V73" s="115"/>
      <c r="W73" s="39"/>
      <c r="X73" s="39"/>
      <c r="Y73" s="115"/>
      <c r="Z73" s="114"/>
      <c r="AA73" s="114"/>
      <c r="AB73" s="115"/>
      <c r="AC73" s="39"/>
      <c r="AD73" s="39"/>
      <c r="AE73" s="115"/>
      <c r="AF73" s="114"/>
      <c r="AG73" s="114"/>
      <c r="AH73" s="115"/>
      <c r="AI73" s="39"/>
      <c r="AJ73" s="39"/>
      <c r="AK73" s="115"/>
      <c r="AL73" s="114"/>
      <c r="AM73" s="114"/>
      <c r="AN73" s="115"/>
      <c r="AO73" s="39"/>
      <c r="AP73" s="39"/>
      <c r="AQ73" s="115"/>
      <c r="AR73" s="114"/>
      <c r="AS73" s="114"/>
      <c r="AT73" s="115"/>
      <c r="AU73" s="39"/>
      <c r="AV73" s="39"/>
      <c r="AW73" s="115"/>
      <c r="AX73" s="114"/>
      <c r="AY73" s="114"/>
      <c r="AZ73" s="115"/>
      <c r="BA73" s="39"/>
      <c r="BB73" s="39"/>
      <c r="BC73" s="115"/>
      <c r="BD73" s="114"/>
      <c r="BE73" s="114"/>
      <c r="BF73" s="115"/>
      <c r="BG73" s="39"/>
      <c r="BH73" s="39"/>
      <c r="BI73" s="115"/>
      <c r="BJ73" s="114"/>
      <c r="BK73" s="114"/>
      <c r="BL73" s="115"/>
      <c r="BM73" s="39"/>
      <c r="BN73" s="39"/>
      <c r="BO73" s="115"/>
      <c r="BP73" s="114"/>
      <c r="BQ73" s="114"/>
      <c r="BR73" s="115"/>
      <c r="BS73" s="39"/>
      <c r="BT73" s="39"/>
      <c r="BU73" s="115"/>
      <c r="BV73" s="114"/>
      <c r="BW73" s="114"/>
      <c r="BX73" s="115"/>
      <c r="BY73" s="39"/>
      <c r="BZ73" s="39"/>
      <c r="CA73" s="115"/>
      <c r="CB73" s="114"/>
      <c r="CC73" s="114"/>
      <c r="CD73" s="115"/>
      <c r="CE73" s="39"/>
      <c r="CF73" s="39"/>
      <c r="CG73" s="115"/>
      <c r="CH73" s="114"/>
      <c r="CI73" s="114"/>
      <c r="CJ73" s="115"/>
      <c r="CK73" s="39"/>
      <c r="CL73" s="39"/>
      <c r="CM73" s="115"/>
      <c r="CN73" s="114"/>
      <c r="CO73" s="114"/>
      <c r="CP73" s="115"/>
      <c r="CQ73" s="39"/>
      <c r="CR73" s="39"/>
      <c r="CS73" s="115"/>
      <c r="CT73" s="114"/>
      <c r="CU73" s="114"/>
      <c r="CV73" s="115"/>
      <c r="CW73" s="39"/>
      <c r="CX73" s="39"/>
      <c r="CY73" s="115"/>
      <c r="CZ73" s="114"/>
      <c r="DA73" s="114"/>
      <c r="DB73" s="115"/>
      <c r="DC73" s="39"/>
      <c r="DD73" s="39"/>
      <c r="DE73" s="115"/>
      <c r="DF73" s="114"/>
      <c r="DG73" s="114"/>
      <c r="DH73" s="115"/>
      <c r="DI73" s="39"/>
      <c r="DJ73" s="39"/>
      <c r="DK73" s="115"/>
      <c r="DL73" s="114"/>
      <c r="DM73" s="114"/>
      <c r="DN73" s="115"/>
      <c r="DO73" s="39"/>
      <c r="DP73" s="39"/>
      <c r="DQ73" s="115"/>
      <c r="DR73" s="114"/>
      <c r="DS73" s="114"/>
      <c r="DT73" s="115"/>
      <c r="DU73" s="39"/>
      <c r="DV73" s="39"/>
      <c r="DW73" s="115"/>
      <c r="DX73" s="114"/>
      <c r="DY73" s="114"/>
      <c r="DZ73" s="115"/>
      <c r="EA73" s="39"/>
      <c r="EB73" s="39"/>
      <c r="EC73" s="115"/>
      <c r="ED73" s="114"/>
      <c r="EE73" s="114"/>
      <c r="EF73" s="115"/>
      <c r="EG73" s="39"/>
      <c r="EH73" s="39"/>
      <c r="EI73" s="115"/>
      <c r="EJ73" s="114"/>
      <c r="EK73" s="114"/>
      <c r="EL73" s="115"/>
      <c r="EM73" s="39"/>
      <c r="EN73" s="39"/>
      <c r="EO73" s="115"/>
      <c r="EP73" s="114"/>
      <c r="EQ73" s="114"/>
      <c r="ER73" s="115"/>
      <c r="ES73" s="39"/>
      <c r="ET73" s="39"/>
      <c r="EU73" s="115"/>
      <c r="EV73" s="114"/>
      <c r="EW73" s="114"/>
      <c r="EX73" s="115"/>
      <c r="EY73" s="39"/>
      <c r="EZ73" s="39"/>
      <c r="FA73" s="115"/>
      <c r="FB73" s="114"/>
      <c r="FC73" s="114"/>
      <c r="FD73" s="115"/>
      <c r="FE73" s="39"/>
      <c r="FF73" s="39"/>
      <c r="FG73" s="115"/>
      <c r="FH73" s="114"/>
      <c r="FI73" s="114"/>
      <c r="FJ73" s="115"/>
      <c r="FK73" s="39"/>
      <c r="FL73" s="39"/>
      <c r="FM73" s="115"/>
      <c r="FN73" s="114"/>
      <c r="FO73" s="114"/>
      <c r="FP73" s="115"/>
      <c r="FQ73" s="39"/>
      <c r="FR73" s="39"/>
      <c r="FS73" s="115"/>
      <c r="FT73" s="114"/>
      <c r="FU73" s="114"/>
      <c r="FV73" s="115"/>
      <c r="FW73" s="39"/>
      <c r="FX73" s="39"/>
      <c r="FY73" s="115"/>
      <c r="FZ73" s="114"/>
      <c r="GA73" s="114"/>
      <c r="GB73" s="115"/>
      <c r="GC73" s="39"/>
      <c r="GD73" s="39"/>
      <c r="GE73" s="115"/>
      <c r="GF73" s="114"/>
      <c r="GG73" s="114"/>
      <c r="GH73" s="115"/>
      <c r="GI73" s="39"/>
      <c r="GJ73" s="39"/>
      <c r="GK73" s="115"/>
      <c r="GL73" s="114"/>
      <c r="GM73" s="114"/>
      <c r="GN73" s="115"/>
      <c r="GO73" s="39"/>
      <c r="GP73" s="48"/>
    </row>
    <row r="74" spans="1:198" ht="50.1" customHeight="1">
      <c r="A74" s="45"/>
      <c r="B74" s="108"/>
      <c r="C74" s="89" t="str">
        <f>IFERROR(INDEX(Schedule!$A$3:$C$258,MATCH('BASIC DATA'!B74,Schedule!$A$3:$A$258,0),2),"")</f>
        <v/>
      </c>
      <c r="D74" s="40"/>
      <c r="E74" s="89" t="str">
        <f>IFERROR(INDEX(Schedule!$A$3:$C$258,MATCH('BASIC DATA'!B74,Schedule!$A$3:$A$258,0),3),"")</f>
        <v/>
      </c>
      <c r="F74" s="39"/>
      <c r="G74" s="115"/>
      <c r="H74" s="114"/>
      <c r="I74" s="114"/>
      <c r="J74" s="115"/>
      <c r="K74" s="39"/>
      <c r="L74" s="39"/>
      <c r="M74" s="115"/>
      <c r="N74" s="114"/>
      <c r="O74" s="114"/>
      <c r="P74" s="115"/>
      <c r="Q74" s="39"/>
      <c r="R74" s="39"/>
      <c r="S74" s="115"/>
      <c r="T74" s="114"/>
      <c r="U74" s="114"/>
      <c r="V74" s="115"/>
      <c r="W74" s="39"/>
      <c r="X74" s="39"/>
      <c r="Y74" s="115"/>
      <c r="Z74" s="114"/>
      <c r="AA74" s="114"/>
      <c r="AB74" s="115"/>
      <c r="AC74" s="39"/>
      <c r="AD74" s="39"/>
      <c r="AE74" s="115"/>
      <c r="AF74" s="114"/>
      <c r="AG74" s="114"/>
      <c r="AH74" s="115"/>
      <c r="AI74" s="39"/>
      <c r="AJ74" s="39"/>
      <c r="AK74" s="115"/>
      <c r="AL74" s="114"/>
      <c r="AM74" s="114"/>
      <c r="AN74" s="115"/>
      <c r="AO74" s="39"/>
      <c r="AP74" s="39"/>
      <c r="AQ74" s="115"/>
      <c r="AR74" s="114"/>
      <c r="AS74" s="114"/>
      <c r="AT74" s="115"/>
      <c r="AU74" s="39"/>
      <c r="AV74" s="39"/>
      <c r="AW74" s="115"/>
      <c r="AX74" s="114"/>
      <c r="AY74" s="114"/>
      <c r="AZ74" s="115"/>
      <c r="BA74" s="39"/>
      <c r="BB74" s="39"/>
      <c r="BC74" s="115"/>
      <c r="BD74" s="114"/>
      <c r="BE74" s="114"/>
      <c r="BF74" s="115"/>
      <c r="BG74" s="39"/>
      <c r="BH74" s="39"/>
      <c r="BI74" s="115"/>
      <c r="BJ74" s="114"/>
      <c r="BK74" s="114"/>
      <c r="BL74" s="115"/>
      <c r="BM74" s="39"/>
      <c r="BN74" s="39"/>
      <c r="BO74" s="115"/>
      <c r="BP74" s="114"/>
      <c r="BQ74" s="114"/>
      <c r="BR74" s="115"/>
      <c r="BS74" s="39"/>
      <c r="BT74" s="39"/>
      <c r="BU74" s="115"/>
      <c r="BV74" s="114"/>
      <c r="BW74" s="114"/>
      <c r="BX74" s="115"/>
      <c r="BY74" s="39"/>
      <c r="BZ74" s="39"/>
      <c r="CA74" s="115"/>
      <c r="CB74" s="114"/>
      <c r="CC74" s="114"/>
      <c r="CD74" s="115"/>
      <c r="CE74" s="39"/>
      <c r="CF74" s="39"/>
      <c r="CG74" s="115"/>
      <c r="CH74" s="114"/>
      <c r="CI74" s="114"/>
      <c r="CJ74" s="115"/>
      <c r="CK74" s="39"/>
      <c r="CL74" s="39"/>
      <c r="CM74" s="115"/>
      <c r="CN74" s="114"/>
      <c r="CO74" s="114"/>
      <c r="CP74" s="115"/>
      <c r="CQ74" s="39"/>
      <c r="CR74" s="39"/>
      <c r="CS74" s="115"/>
      <c r="CT74" s="114"/>
      <c r="CU74" s="114"/>
      <c r="CV74" s="115"/>
      <c r="CW74" s="39"/>
      <c r="CX74" s="39"/>
      <c r="CY74" s="115"/>
      <c r="CZ74" s="114"/>
      <c r="DA74" s="114"/>
      <c r="DB74" s="115"/>
      <c r="DC74" s="39"/>
      <c r="DD74" s="39"/>
      <c r="DE74" s="115"/>
      <c r="DF74" s="114"/>
      <c r="DG74" s="114"/>
      <c r="DH74" s="115"/>
      <c r="DI74" s="39"/>
      <c r="DJ74" s="39"/>
      <c r="DK74" s="115"/>
      <c r="DL74" s="114"/>
      <c r="DM74" s="114"/>
      <c r="DN74" s="115"/>
      <c r="DO74" s="39"/>
      <c r="DP74" s="39"/>
      <c r="DQ74" s="115"/>
      <c r="DR74" s="114"/>
      <c r="DS74" s="114"/>
      <c r="DT74" s="115"/>
      <c r="DU74" s="39"/>
      <c r="DV74" s="39"/>
      <c r="DW74" s="115"/>
      <c r="DX74" s="114"/>
      <c r="DY74" s="114"/>
      <c r="DZ74" s="115"/>
      <c r="EA74" s="39"/>
      <c r="EB74" s="39"/>
      <c r="EC74" s="115"/>
      <c r="ED74" s="114"/>
      <c r="EE74" s="114"/>
      <c r="EF74" s="115"/>
      <c r="EG74" s="39"/>
      <c r="EH74" s="39"/>
      <c r="EI74" s="115"/>
      <c r="EJ74" s="114"/>
      <c r="EK74" s="114"/>
      <c r="EL74" s="115"/>
      <c r="EM74" s="39"/>
      <c r="EN74" s="39"/>
      <c r="EO74" s="115"/>
      <c r="EP74" s="114"/>
      <c r="EQ74" s="114"/>
      <c r="ER74" s="115"/>
      <c r="ES74" s="39"/>
      <c r="ET74" s="39"/>
      <c r="EU74" s="115"/>
      <c r="EV74" s="114"/>
      <c r="EW74" s="114"/>
      <c r="EX74" s="115"/>
      <c r="EY74" s="39"/>
      <c r="EZ74" s="39"/>
      <c r="FA74" s="115"/>
      <c r="FB74" s="114"/>
      <c r="FC74" s="114"/>
      <c r="FD74" s="115"/>
      <c r="FE74" s="39"/>
      <c r="FF74" s="39"/>
      <c r="FG74" s="115"/>
      <c r="FH74" s="114"/>
      <c r="FI74" s="114"/>
      <c r="FJ74" s="115"/>
      <c r="FK74" s="39"/>
      <c r="FL74" s="39"/>
      <c r="FM74" s="115"/>
      <c r="FN74" s="114"/>
      <c r="FO74" s="114"/>
      <c r="FP74" s="115"/>
      <c r="FQ74" s="39"/>
      <c r="FR74" s="39"/>
      <c r="FS74" s="115"/>
      <c r="FT74" s="114"/>
      <c r="FU74" s="114"/>
      <c r="FV74" s="115"/>
      <c r="FW74" s="39"/>
      <c r="FX74" s="39"/>
      <c r="FY74" s="115"/>
      <c r="FZ74" s="114"/>
      <c r="GA74" s="114"/>
      <c r="GB74" s="115"/>
      <c r="GC74" s="39"/>
      <c r="GD74" s="39"/>
      <c r="GE74" s="115"/>
      <c r="GF74" s="114"/>
      <c r="GG74" s="114"/>
      <c r="GH74" s="115"/>
      <c r="GI74" s="39"/>
      <c r="GJ74" s="39"/>
      <c r="GK74" s="115"/>
      <c r="GL74" s="114"/>
      <c r="GM74" s="114"/>
      <c r="GN74" s="115"/>
      <c r="GO74" s="39"/>
      <c r="GP74" s="48"/>
    </row>
    <row r="75" spans="1:198" ht="50.1" customHeight="1">
      <c r="A75" s="45"/>
      <c r="B75" s="108"/>
      <c r="C75" s="89" t="str">
        <f>IFERROR(INDEX(Schedule!$A$3:$C$258,MATCH('BASIC DATA'!B75,Schedule!$A$3:$A$258,0),2),"")</f>
        <v/>
      </c>
      <c r="D75" s="40"/>
      <c r="E75" s="89" t="str">
        <f>IFERROR(INDEX(Schedule!$A$3:$C$258,MATCH('BASIC DATA'!B75,Schedule!$A$3:$A$258,0),3),"")</f>
        <v/>
      </c>
      <c r="F75" s="39"/>
      <c r="G75" s="115"/>
      <c r="H75" s="114"/>
      <c r="I75" s="114"/>
      <c r="J75" s="115"/>
      <c r="K75" s="39"/>
      <c r="L75" s="39"/>
      <c r="M75" s="115"/>
      <c r="N75" s="114"/>
      <c r="O75" s="114"/>
      <c r="P75" s="115"/>
      <c r="Q75" s="39"/>
      <c r="R75" s="39"/>
      <c r="S75" s="115"/>
      <c r="T75" s="114"/>
      <c r="U75" s="114"/>
      <c r="V75" s="115"/>
      <c r="W75" s="39"/>
      <c r="X75" s="39"/>
      <c r="Y75" s="115"/>
      <c r="Z75" s="114"/>
      <c r="AA75" s="114"/>
      <c r="AB75" s="115"/>
      <c r="AC75" s="39"/>
      <c r="AD75" s="39"/>
      <c r="AE75" s="115"/>
      <c r="AF75" s="114"/>
      <c r="AG75" s="114"/>
      <c r="AH75" s="115"/>
      <c r="AI75" s="39"/>
      <c r="AJ75" s="39"/>
      <c r="AK75" s="115"/>
      <c r="AL75" s="114"/>
      <c r="AM75" s="114"/>
      <c r="AN75" s="115"/>
      <c r="AO75" s="39"/>
      <c r="AP75" s="39"/>
      <c r="AQ75" s="115"/>
      <c r="AR75" s="114"/>
      <c r="AS75" s="114"/>
      <c r="AT75" s="115"/>
      <c r="AU75" s="39"/>
      <c r="AV75" s="39"/>
      <c r="AW75" s="115"/>
      <c r="AX75" s="114"/>
      <c r="AY75" s="114"/>
      <c r="AZ75" s="115"/>
      <c r="BA75" s="39"/>
      <c r="BB75" s="39"/>
      <c r="BC75" s="115"/>
      <c r="BD75" s="114"/>
      <c r="BE75" s="114"/>
      <c r="BF75" s="115"/>
      <c r="BG75" s="39"/>
      <c r="BH75" s="39"/>
      <c r="BI75" s="115"/>
      <c r="BJ75" s="114"/>
      <c r="BK75" s="114"/>
      <c r="BL75" s="115"/>
      <c r="BM75" s="39"/>
      <c r="BN75" s="39"/>
      <c r="BO75" s="115"/>
      <c r="BP75" s="114"/>
      <c r="BQ75" s="114"/>
      <c r="BR75" s="115"/>
      <c r="BS75" s="39"/>
      <c r="BT75" s="39"/>
      <c r="BU75" s="115"/>
      <c r="BV75" s="114"/>
      <c r="BW75" s="114"/>
      <c r="BX75" s="115"/>
      <c r="BY75" s="39"/>
      <c r="BZ75" s="39"/>
      <c r="CA75" s="115"/>
      <c r="CB75" s="114"/>
      <c r="CC75" s="114"/>
      <c r="CD75" s="115"/>
      <c r="CE75" s="39"/>
      <c r="CF75" s="39"/>
      <c r="CG75" s="115"/>
      <c r="CH75" s="114"/>
      <c r="CI75" s="114"/>
      <c r="CJ75" s="115"/>
      <c r="CK75" s="39"/>
      <c r="CL75" s="39"/>
      <c r="CM75" s="115"/>
      <c r="CN75" s="114"/>
      <c r="CO75" s="114"/>
      <c r="CP75" s="115"/>
      <c r="CQ75" s="39"/>
      <c r="CR75" s="39"/>
      <c r="CS75" s="115"/>
      <c r="CT75" s="114"/>
      <c r="CU75" s="114"/>
      <c r="CV75" s="115"/>
      <c r="CW75" s="39"/>
      <c r="CX75" s="39"/>
      <c r="CY75" s="115"/>
      <c r="CZ75" s="114"/>
      <c r="DA75" s="114"/>
      <c r="DB75" s="115"/>
      <c r="DC75" s="39"/>
      <c r="DD75" s="39"/>
      <c r="DE75" s="115"/>
      <c r="DF75" s="114"/>
      <c r="DG75" s="114"/>
      <c r="DH75" s="115"/>
      <c r="DI75" s="39"/>
      <c r="DJ75" s="39"/>
      <c r="DK75" s="115"/>
      <c r="DL75" s="114"/>
      <c r="DM75" s="114"/>
      <c r="DN75" s="115"/>
      <c r="DO75" s="39"/>
      <c r="DP75" s="39"/>
      <c r="DQ75" s="115"/>
      <c r="DR75" s="114"/>
      <c r="DS75" s="114"/>
      <c r="DT75" s="115"/>
      <c r="DU75" s="39"/>
      <c r="DV75" s="39"/>
      <c r="DW75" s="115"/>
      <c r="DX75" s="114"/>
      <c r="DY75" s="114"/>
      <c r="DZ75" s="115"/>
      <c r="EA75" s="39"/>
      <c r="EB75" s="39"/>
      <c r="EC75" s="115"/>
      <c r="ED75" s="114"/>
      <c r="EE75" s="114"/>
      <c r="EF75" s="115"/>
      <c r="EG75" s="39"/>
      <c r="EH75" s="39"/>
      <c r="EI75" s="115"/>
      <c r="EJ75" s="114"/>
      <c r="EK75" s="114"/>
      <c r="EL75" s="115"/>
      <c r="EM75" s="39"/>
      <c r="EN75" s="39"/>
      <c r="EO75" s="115"/>
      <c r="EP75" s="114"/>
      <c r="EQ75" s="114"/>
      <c r="ER75" s="115"/>
      <c r="ES75" s="39"/>
      <c r="ET75" s="39"/>
      <c r="EU75" s="115"/>
      <c r="EV75" s="114"/>
      <c r="EW75" s="114"/>
      <c r="EX75" s="115"/>
      <c r="EY75" s="39"/>
      <c r="EZ75" s="39"/>
      <c r="FA75" s="115"/>
      <c r="FB75" s="114"/>
      <c r="FC75" s="114"/>
      <c r="FD75" s="115"/>
      <c r="FE75" s="39"/>
      <c r="FF75" s="39"/>
      <c r="FG75" s="115"/>
      <c r="FH75" s="114"/>
      <c r="FI75" s="114"/>
      <c r="FJ75" s="115"/>
      <c r="FK75" s="39"/>
      <c r="FL75" s="39"/>
      <c r="FM75" s="115"/>
      <c r="FN75" s="114"/>
      <c r="FO75" s="114"/>
      <c r="FP75" s="115"/>
      <c r="FQ75" s="39"/>
      <c r="FR75" s="39"/>
      <c r="FS75" s="115"/>
      <c r="FT75" s="114"/>
      <c r="FU75" s="114"/>
      <c r="FV75" s="115"/>
      <c r="FW75" s="39"/>
      <c r="FX75" s="39"/>
      <c r="FY75" s="115"/>
      <c r="FZ75" s="114"/>
      <c r="GA75" s="114"/>
      <c r="GB75" s="115"/>
      <c r="GC75" s="39"/>
      <c r="GD75" s="39"/>
      <c r="GE75" s="115"/>
      <c r="GF75" s="114"/>
      <c r="GG75" s="114"/>
      <c r="GH75" s="115"/>
      <c r="GI75" s="39"/>
      <c r="GJ75" s="39"/>
      <c r="GK75" s="115"/>
      <c r="GL75" s="114"/>
      <c r="GM75" s="114"/>
      <c r="GN75" s="115"/>
      <c r="GO75" s="39"/>
      <c r="GP75" s="48"/>
    </row>
    <row r="76" spans="1:198" ht="50.1" customHeight="1">
      <c r="A76" s="45"/>
      <c r="B76" s="108"/>
      <c r="C76" s="89" t="str">
        <f>IFERROR(INDEX(Schedule!$A$3:$C$258,MATCH('BASIC DATA'!B76,Schedule!$A$3:$A$258,0),2),"")</f>
        <v/>
      </c>
      <c r="D76" s="40"/>
      <c r="E76" s="89" t="str">
        <f>IFERROR(INDEX(Schedule!$A$3:$C$258,MATCH('BASIC DATA'!B76,Schedule!$A$3:$A$258,0),3),"")</f>
        <v/>
      </c>
      <c r="F76" s="39"/>
      <c r="G76" s="115"/>
      <c r="H76" s="114"/>
      <c r="I76" s="114"/>
      <c r="J76" s="115"/>
      <c r="K76" s="39"/>
      <c r="L76" s="39"/>
      <c r="M76" s="115"/>
      <c r="N76" s="114"/>
      <c r="O76" s="114"/>
      <c r="P76" s="115"/>
      <c r="Q76" s="39"/>
      <c r="R76" s="39"/>
      <c r="S76" s="115"/>
      <c r="T76" s="114"/>
      <c r="U76" s="114"/>
      <c r="V76" s="115"/>
      <c r="W76" s="39"/>
      <c r="X76" s="39"/>
      <c r="Y76" s="115"/>
      <c r="Z76" s="114"/>
      <c r="AA76" s="114"/>
      <c r="AB76" s="115"/>
      <c r="AC76" s="39"/>
      <c r="AD76" s="39"/>
      <c r="AE76" s="115"/>
      <c r="AF76" s="114"/>
      <c r="AG76" s="114"/>
      <c r="AH76" s="115"/>
      <c r="AI76" s="39"/>
      <c r="AJ76" s="39"/>
      <c r="AK76" s="115"/>
      <c r="AL76" s="114"/>
      <c r="AM76" s="114"/>
      <c r="AN76" s="115"/>
      <c r="AO76" s="39"/>
      <c r="AP76" s="39"/>
      <c r="AQ76" s="115"/>
      <c r="AR76" s="114"/>
      <c r="AS76" s="114"/>
      <c r="AT76" s="115"/>
      <c r="AU76" s="39"/>
      <c r="AV76" s="39"/>
      <c r="AW76" s="115"/>
      <c r="AX76" s="114"/>
      <c r="AY76" s="114"/>
      <c r="AZ76" s="115"/>
      <c r="BA76" s="39"/>
      <c r="BB76" s="39"/>
      <c r="BC76" s="115"/>
      <c r="BD76" s="114"/>
      <c r="BE76" s="114"/>
      <c r="BF76" s="115"/>
      <c r="BG76" s="39"/>
      <c r="BH76" s="39"/>
      <c r="BI76" s="115"/>
      <c r="BJ76" s="114"/>
      <c r="BK76" s="114"/>
      <c r="BL76" s="115"/>
      <c r="BM76" s="39"/>
      <c r="BN76" s="39"/>
      <c r="BO76" s="115"/>
      <c r="BP76" s="114"/>
      <c r="BQ76" s="114"/>
      <c r="BR76" s="115"/>
      <c r="BS76" s="39"/>
      <c r="BT76" s="39"/>
      <c r="BU76" s="115"/>
      <c r="BV76" s="114"/>
      <c r="BW76" s="114"/>
      <c r="BX76" s="115"/>
      <c r="BY76" s="39"/>
      <c r="BZ76" s="39"/>
      <c r="CA76" s="115"/>
      <c r="CB76" s="114"/>
      <c r="CC76" s="114"/>
      <c r="CD76" s="115"/>
      <c r="CE76" s="39"/>
      <c r="CF76" s="39"/>
      <c r="CG76" s="115"/>
      <c r="CH76" s="114"/>
      <c r="CI76" s="114"/>
      <c r="CJ76" s="115"/>
      <c r="CK76" s="39"/>
      <c r="CL76" s="39"/>
      <c r="CM76" s="115"/>
      <c r="CN76" s="114"/>
      <c r="CO76" s="114"/>
      <c r="CP76" s="115"/>
      <c r="CQ76" s="39"/>
      <c r="CR76" s="39"/>
      <c r="CS76" s="115"/>
      <c r="CT76" s="114"/>
      <c r="CU76" s="114"/>
      <c r="CV76" s="115"/>
      <c r="CW76" s="39"/>
      <c r="CX76" s="39"/>
      <c r="CY76" s="115"/>
      <c r="CZ76" s="114"/>
      <c r="DA76" s="114"/>
      <c r="DB76" s="115"/>
      <c r="DC76" s="39"/>
      <c r="DD76" s="39"/>
      <c r="DE76" s="115"/>
      <c r="DF76" s="114"/>
      <c r="DG76" s="114"/>
      <c r="DH76" s="115"/>
      <c r="DI76" s="39"/>
      <c r="DJ76" s="39"/>
      <c r="DK76" s="115"/>
      <c r="DL76" s="114"/>
      <c r="DM76" s="114"/>
      <c r="DN76" s="115"/>
      <c r="DO76" s="39"/>
      <c r="DP76" s="39"/>
      <c r="DQ76" s="115"/>
      <c r="DR76" s="114"/>
      <c r="DS76" s="114"/>
      <c r="DT76" s="115"/>
      <c r="DU76" s="39"/>
      <c r="DV76" s="39"/>
      <c r="DW76" s="115"/>
      <c r="DX76" s="114"/>
      <c r="DY76" s="114"/>
      <c r="DZ76" s="115"/>
      <c r="EA76" s="39"/>
      <c r="EB76" s="39"/>
      <c r="EC76" s="115"/>
      <c r="ED76" s="114"/>
      <c r="EE76" s="114"/>
      <c r="EF76" s="115"/>
      <c r="EG76" s="39"/>
      <c r="EH76" s="39"/>
      <c r="EI76" s="115"/>
      <c r="EJ76" s="114"/>
      <c r="EK76" s="114"/>
      <c r="EL76" s="115"/>
      <c r="EM76" s="39"/>
      <c r="EN76" s="39"/>
      <c r="EO76" s="115"/>
      <c r="EP76" s="114"/>
      <c r="EQ76" s="114"/>
      <c r="ER76" s="115"/>
      <c r="ES76" s="39"/>
      <c r="ET76" s="39"/>
      <c r="EU76" s="115"/>
      <c r="EV76" s="114"/>
      <c r="EW76" s="114"/>
      <c r="EX76" s="115"/>
      <c r="EY76" s="39"/>
      <c r="EZ76" s="39"/>
      <c r="FA76" s="115"/>
      <c r="FB76" s="114"/>
      <c r="FC76" s="114"/>
      <c r="FD76" s="115"/>
      <c r="FE76" s="39"/>
      <c r="FF76" s="39"/>
      <c r="FG76" s="115"/>
      <c r="FH76" s="114"/>
      <c r="FI76" s="114"/>
      <c r="FJ76" s="115"/>
      <c r="FK76" s="39"/>
      <c r="FL76" s="39"/>
      <c r="FM76" s="115"/>
      <c r="FN76" s="114"/>
      <c r="FO76" s="114"/>
      <c r="FP76" s="115"/>
      <c r="FQ76" s="39"/>
      <c r="FR76" s="39"/>
      <c r="FS76" s="115"/>
      <c r="FT76" s="114"/>
      <c r="FU76" s="114"/>
      <c r="FV76" s="115"/>
      <c r="FW76" s="39"/>
      <c r="FX76" s="39"/>
      <c r="FY76" s="115"/>
      <c r="FZ76" s="114"/>
      <c r="GA76" s="114"/>
      <c r="GB76" s="115"/>
      <c r="GC76" s="39"/>
      <c r="GD76" s="39"/>
      <c r="GE76" s="115"/>
      <c r="GF76" s="114"/>
      <c r="GG76" s="114"/>
      <c r="GH76" s="115"/>
      <c r="GI76" s="39"/>
      <c r="GJ76" s="39"/>
      <c r="GK76" s="115"/>
      <c r="GL76" s="114"/>
      <c r="GM76" s="114"/>
      <c r="GN76" s="115"/>
      <c r="GO76" s="39"/>
      <c r="GP76" s="48"/>
    </row>
    <row r="77" spans="1:198" ht="50.1" customHeight="1">
      <c r="A77" s="45"/>
      <c r="B77" s="108"/>
      <c r="C77" s="89" t="str">
        <f>IFERROR(INDEX(Schedule!$A$3:$C$258,MATCH('BASIC DATA'!B77,Schedule!$A$3:$A$258,0),2),"")</f>
        <v/>
      </c>
      <c r="D77" s="40"/>
      <c r="E77" s="89" t="str">
        <f>IFERROR(INDEX(Schedule!$A$3:$C$258,MATCH('BASIC DATA'!B77,Schedule!$A$3:$A$258,0),3),"")</f>
        <v/>
      </c>
      <c r="F77" s="39"/>
      <c r="G77" s="115"/>
      <c r="H77" s="114"/>
      <c r="I77" s="114"/>
      <c r="J77" s="115"/>
      <c r="K77" s="39"/>
      <c r="L77" s="39"/>
      <c r="M77" s="115"/>
      <c r="N77" s="114"/>
      <c r="O77" s="114"/>
      <c r="P77" s="115"/>
      <c r="Q77" s="39"/>
      <c r="R77" s="39"/>
      <c r="S77" s="115"/>
      <c r="T77" s="114"/>
      <c r="U77" s="114"/>
      <c r="V77" s="115"/>
      <c r="W77" s="39"/>
      <c r="X77" s="39"/>
      <c r="Y77" s="115"/>
      <c r="Z77" s="114"/>
      <c r="AA77" s="114"/>
      <c r="AB77" s="115"/>
      <c r="AC77" s="39"/>
      <c r="AD77" s="39"/>
      <c r="AE77" s="115"/>
      <c r="AF77" s="114"/>
      <c r="AG77" s="114"/>
      <c r="AH77" s="115"/>
      <c r="AI77" s="39"/>
      <c r="AJ77" s="39"/>
      <c r="AK77" s="115"/>
      <c r="AL77" s="114"/>
      <c r="AM77" s="114"/>
      <c r="AN77" s="115"/>
      <c r="AO77" s="39"/>
      <c r="AP77" s="39"/>
      <c r="AQ77" s="115"/>
      <c r="AR77" s="114"/>
      <c r="AS77" s="114"/>
      <c r="AT77" s="115"/>
      <c r="AU77" s="39"/>
      <c r="AV77" s="39"/>
      <c r="AW77" s="115"/>
      <c r="AX77" s="114"/>
      <c r="AY77" s="114"/>
      <c r="AZ77" s="115"/>
      <c r="BA77" s="39"/>
      <c r="BB77" s="39"/>
      <c r="BC77" s="115"/>
      <c r="BD77" s="114"/>
      <c r="BE77" s="114"/>
      <c r="BF77" s="115"/>
      <c r="BG77" s="39"/>
      <c r="BH77" s="39"/>
      <c r="BI77" s="115"/>
      <c r="BJ77" s="114"/>
      <c r="BK77" s="114"/>
      <c r="BL77" s="115"/>
      <c r="BM77" s="39"/>
      <c r="BN77" s="39"/>
      <c r="BO77" s="115"/>
      <c r="BP77" s="114"/>
      <c r="BQ77" s="114"/>
      <c r="BR77" s="115"/>
      <c r="BS77" s="39"/>
      <c r="BT77" s="39"/>
      <c r="BU77" s="115"/>
      <c r="BV77" s="114"/>
      <c r="BW77" s="114"/>
      <c r="BX77" s="115"/>
      <c r="BY77" s="39"/>
      <c r="BZ77" s="39"/>
      <c r="CA77" s="115"/>
      <c r="CB77" s="114"/>
      <c r="CC77" s="114"/>
      <c r="CD77" s="115"/>
      <c r="CE77" s="39"/>
      <c r="CF77" s="39"/>
      <c r="CG77" s="115"/>
      <c r="CH77" s="114"/>
      <c r="CI77" s="114"/>
      <c r="CJ77" s="115"/>
      <c r="CK77" s="39"/>
      <c r="CL77" s="39"/>
      <c r="CM77" s="115"/>
      <c r="CN77" s="114"/>
      <c r="CO77" s="114"/>
      <c r="CP77" s="115"/>
      <c r="CQ77" s="39"/>
      <c r="CR77" s="39"/>
      <c r="CS77" s="115"/>
      <c r="CT77" s="114"/>
      <c r="CU77" s="114"/>
      <c r="CV77" s="115"/>
      <c r="CW77" s="39"/>
      <c r="CX77" s="39"/>
      <c r="CY77" s="115"/>
      <c r="CZ77" s="114"/>
      <c r="DA77" s="114"/>
      <c r="DB77" s="115"/>
      <c r="DC77" s="39"/>
      <c r="DD77" s="39"/>
      <c r="DE77" s="115"/>
      <c r="DF77" s="114"/>
      <c r="DG77" s="114"/>
      <c r="DH77" s="115"/>
      <c r="DI77" s="39"/>
      <c r="DJ77" s="39"/>
      <c r="DK77" s="115"/>
      <c r="DL77" s="114"/>
      <c r="DM77" s="114"/>
      <c r="DN77" s="115"/>
      <c r="DO77" s="39"/>
      <c r="DP77" s="39"/>
      <c r="DQ77" s="115"/>
      <c r="DR77" s="114"/>
      <c r="DS77" s="114"/>
      <c r="DT77" s="115"/>
      <c r="DU77" s="39"/>
      <c r="DV77" s="39"/>
      <c r="DW77" s="115"/>
      <c r="DX77" s="114"/>
      <c r="DY77" s="114"/>
      <c r="DZ77" s="115"/>
      <c r="EA77" s="39"/>
      <c r="EB77" s="39"/>
      <c r="EC77" s="115"/>
      <c r="ED77" s="114"/>
      <c r="EE77" s="114"/>
      <c r="EF77" s="115"/>
      <c r="EG77" s="39"/>
      <c r="EH77" s="39"/>
      <c r="EI77" s="115"/>
      <c r="EJ77" s="114"/>
      <c r="EK77" s="114"/>
      <c r="EL77" s="115"/>
      <c r="EM77" s="39"/>
      <c r="EN77" s="39"/>
      <c r="EO77" s="115"/>
      <c r="EP77" s="114"/>
      <c r="EQ77" s="114"/>
      <c r="ER77" s="115"/>
      <c r="ES77" s="39"/>
      <c r="ET77" s="39"/>
      <c r="EU77" s="115"/>
      <c r="EV77" s="114"/>
      <c r="EW77" s="114"/>
      <c r="EX77" s="115"/>
      <c r="EY77" s="39"/>
      <c r="EZ77" s="39"/>
      <c r="FA77" s="115"/>
      <c r="FB77" s="114"/>
      <c r="FC77" s="114"/>
      <c r="FD77" s="115"/>
      <c r="FE77" s="39"/>
      <c r="FF77" s="39"/>
      <c r="FG77" s="115"/>
      <c r="FH77" s="114"/>
      <c r="FI77" s="114"/>
      <c r="FJ77" s="115"/>
      <c r="FK77" s="39"/>
      <c r="FL77" s="39"/>
      <c r="FM77" s="115"/>
      <c r="FN77" s="114"/>
      <c r="FO77" s="114"/>
      <c r="FP77" s="115"/>
      <c r="FQ77" s="39"/>
      <c r="FR77" s="39"/>
      <c r="FS77" s="115"/>
      <c r="FT77" s="114"/>
      <c r="FU77" s="114"/>
      <c r="FV77" s="115"/>
      <c r="FW77" s="39"/>
      <c r="FX77" s="39"/>
      <c r="FY77" s="115"/>
      <c r="FZ77" s="114"/>
      <c r="GA77" s="114"/>
      <c r="GB77" s="115"/>
      <c r="GC77" s="39"/>
      <c r="GD77" s="39"/>
      <c r="GE77" s="115"/>
      <c r="GF77" s="114"/>
      <c r="GG77" s="114"/>
      <c r="GH77" s="115"/>
      <c r="GI77" s="39"/>
      <c r="GJ77" s="39"/>
      <c r="GK77" s="115"/>
      <c r="GL77" s="114"/>
      <c r="GM77" s="114"/>
      <c r="GN77" s="115"/>
      <c r="GO77" s="39"/>
      <c r="GP77" s="48"/>
    </row>
    <row r="78" spans="1:198" ht="50.1" customHeight="1">
      <c r="A78" s="45"/>
      <c r="B78" s="108"/>
      <c r="C78" s="89" t="str">
        <f>IFERROR(INDEX(Schedule!$A$3:$C$258,MATCH('BASIC DATA'!B78,Schedule!$A$3:$A$258,0),2),"")</f>
        <v/>
      </c>
      <c r="D78" s="40"/>
      <c r="E78" s="89" t="str">
        <f>IFERROR(INDEX(Schedule!$A$3:$C$258,MATCH('BASIC DATA'!B78,Schedule!$A$3:$A$258,0),3),"")</f>
        <v/>
      </c>
      <c r="F78" s="39"/>
      <c r="G78" s="115"/>
      <c r="H78" s="114"/>
      <c r="I78" s="114"/>
      <c r="J78" s="115"/>
      <c r="K78" s="39"/>
      <c r="L78" s="39"/>
      <c r="M78" s="115"/>
      <c r="N78" s="114"/>
      <c r="O78" s="114"/>
      <c r="P78" s="115"/>
      <c r="Q78" s="39"/>
      <c r="R78" s="39"/>
      <c r="S78" s="115"/>
      <c r="T78" s="114"/>
      <c r="U78" s="114"/>
      <c r="V78" s="115"/>
      <c r="W78" s="39"/>
      <c r="X78" s="39"/>
      <c r="Y78" s="115"/>
      <c r="Z78" s="114"/>
      <c r="AA78" s="114"/>
      <c r="AB78" s="115"/>
      <c r="AC78" s="39"/>
      <c r="AD78" s="39"/>
      <c r="AE78" s="115"/>
      <c r="AF78" s="114"/>
      <c r="AG78" s="114"/>
      <c r="AH78" s="115"/>
      <c r="AI78" s="39"/>
      <c r="AJ78" s="39"/>
      <c r="AK78" s="115"/>
      <c r="AL78" s="114"/>
      <c r="AM78" s="114"/>
      <c r="AN78" s="115"/>
      <c r="AO78" s="39"/>
      <c r="AP78" s="39"/>
      <c r="AQ78" s="115"/>
      <c r="AR78" s="114"/>
      <c r="AS78" s="114"/>
      <c r="AT78" s="115"/>
      <c r="AU78" s="39"/>
      <c r="AV78" s="39"/>
      <c r="AW78" s="115"/>
      <c r="AX78" s="114"/>
      <c r="AY78" s="114"/>
      <c r="AZ78" s="115"/>
      <c r="BA78" s="39"/>
      <c r="BB78" s="39"/>
      <c r="BC78" s="115"/>
      <c r="BD78" s="114"/>
      <c r="BE78" s="114"/>
      <c r="BF78" s="115"/>
      <c r="BG78" s="39"/>
      <c r="BH78" s="39"/>
      <c r="BI78" s="115"/>
      <c r="BJ78" s="114"/>
      <c r="BK78" s="114"/>
      <c r="BL78" s="115"/>
      <c r="BM78" s="39"/>
      <c r="BN78" s="39"/>
      <c r="BO78" s="115"/>
      <c r="BP78" s="114"/>
      <c r="BQ78" s="114"/>
      <c r="BR78" s="115"/>
      <c r="BS78" s="39"/>
      <c r="BT78" s="39"/>
      <c r="BU78" s="115"/>
      <c r="BV78" s="114"/>
      <c r="BW78" s="114"/>
      <c r="BX78" s="115"/>
      <c r="BY78" s="39"/>
      <c r="BZ78" s="39"/>
      <c r="CA78" s="115"/>
      <c r="CB78" s="114"/>
      <c r="CC78" s="114"/>
      <c r="CD78" s="115"/>
      <c r="CE78" s="39"/>
      <c r="CF78" s="39"/>
      <c r="CG78" s="115"/>
      <c r="CH78" s="114"/>
      <c r="CI78" s="114"/>
      <c r="CJ78" s="115"/>
      <c r="CK78" s="39"/>
      <c r="CL78" s="39"/>
      <c r="CM78" s="115"/>
      <c r="CN78" s="114"/>
      <c r="CO78" s="114"/>
      <c r="CP78" s="115"/>
      <c r="CQ78" s="39"/>
      <c r="CR78" s="39"/>
      <c r="CS78" s="115"/>
      <c r="CT78" s="114"/>
      <c r="CU78" s="114"/>
      <c r="CV78" s="115"/>
      <c r="CW78" s="39"/>
      <c r="CX78" s="39"/>
      <c r="CY78" s="115"/>
      <c r="CZ78" s="114"/>
      <c r="DA78" s="114"/>
      <c r="DB78" s="115"/>
      <c r="DC78" s="39"/>
      <c r="DD78" s="39"/>
      <c r="DE78" s="115"/>
      <c r="DF78" s="114"/>
      <c r="DG78" s="114"/>
      <c r="DH78" s="115"/>
      <c r="DI78" s="39"/>
      <c r="DJ78" s="39"/>
      <c r="DK78" s="115"/>
      <c r="DL78" s="114"/>
      <c r="DM78" s="114"/>
      <c r="DN78" s="115"/>
      <c r="DO78" s="39"/>
      <c r="DP78" s="39"/>
      <c r="DQ78" s="115"/>
      <c r="DR78" s="114"/>
      <c r="DS78" s="114"/>
      <c r="DT78" s="115"/>
      <c r="DU78" s="39"/>
      <c r="DV78" s="39"/>
      <c r="DW78" s="115"/>
      <c r="DX78" s="114"/>
      <c r="DY78" s="114"/>
      <c r="DZ78" s="115"/>
      <c r="EA78" s="39"/>
      <c r="EB78" s="39"/>
      <c r="EC78" s="115"/>
      <c r="ED78" s="114"/>
      <c r="EE78" s="114"/>
      <c r="EF78" s="115"/>
      <c r="EG78" s="39"/>
      <c r="EH78" s="39"/>
      <c r="EI78" s="115"/>
      <c r="EJ78" s="114"/>
      <c r="EK78" s="114"/>
      <c r="EL78" s="115"/>
      <c r="EM78" s="39"/>
      <c r="EN78" s="39"/>
      <c r="EO78" s="115"/>
      <c r="EP78" s="114"/>
      <c r="EQ78" s="114"/>
      <c r="ER78" s="115"/>
      <c r="ES78" s="39"/>
      <c r="ET78" s="39"/>
      <c r="EU78" s="115"/>
      <c r="EV78" s="114"/>
      <c r="EW78" s="114"/>
      <c r="EX78" s="115"/>
      <c r="EY78" s="39"/>
      <c r="EZ78" s="39"/>
      <c r="FA78" s="115"/>
      <c r="FB78" s="114"/>
      <c r="FC78" s="114"/>
      <c r="FD78" s="115"/>
      <c r="FE78" s="39"/>
      <c r="FF78" s="39"/>
      <c r="FG78" s="115"/>
      <c r="FH78" s="114"/>
      <c r="FI78" s="114"/>
      <c r="FJ78" s="115"/>
      <c r="FK78" s="39"/>
      <c r="FL78" s="39"/>
      <c r="FM78" s="115"/>
      <c r="FN78" s="114"/>
      <c r="FO78" s="114"/>
      <c r="FP78" s="115"/>
      <c r="FQ78" s="39"/>
      <c r="FR78" s="39"/>
      <c r="FS78" s="115"/>
      <c r="FT78" s="114"/>
      <c r="FU78" s="114"/>
      <c r="FV78" s="115"/>
      <c r="FW78" s="39"/>
      <c r="FX78" s="39"/>
      <c r="FY78" s="115"/>
      <c r="FZ78" s="114"/>
      <c r="GA78" s="114"/>
      <c r="GB78" s="115"/>
      <c r="GC78" s="39"/>
      <c r="GD78" s="39"/>
      <c r="GE78" s="115"/>
      <c r="GF78" s="114"/>
      <c r="GG78" s="114"/>
      <c r="GH78" s="115"/>
      <c r="GI78" s="39"/>
      <c r="GJ78" s="39"/>
      <c r="GK78" s="115"/>
      <c r="GL78" s="114"/>
      <c r="GM78" s="114"/>
      <c r="GN78" s="115"/>
      <c r="GO78" s="39"/>
      <c r="GP78" s="48"/>
    </row>
    <row r="79" spans="1:198" ht="50.1" customHeight="1">
      <c r="A79" s="45"/>
      <c r="B79" s="108"/>
      <c r="C79" s="89" t="str">
        <f>IFERROR(INDEX(Schedule!$A$3:$C$258,MATCH('BASIC DATA'!B79,Schedule!$A$3:$A$258,0),2),"")</f>
        <v/>
      </c>
      <c r="D79" s="40"/>
      <c r="E79" s="89" t="str">
        <f>IFERROR(INDEX(Schedule!$A$3:$C$258,MATCH('BASIC DATA'!B79,Schedule!$A$3:$A$258,0),3),"")</f>
        <v/>
      </c>
      <c r="F79" s="39"/>
      <c r="G79" s="115"/>
      <c r="H79" s="114"/>
      <c r="I79" s="114"/>
      <c r="J79" s="115"/>
      <c r="K79" s="39"/>
      <c r="L79" s="39"/>
      <c r="M79" s="115"/>
      <c r="N79" s="114"/>
      <c r="O79" s="114"/>
      <c r="P79" s="115"/>
      <c r="Q79" s="39"/>
      <c r="R79" s="39"/>
      <c r="S79" s="115"/>
      <c r="T79" s="114"/>
      <c r="U79" s="114"/>
      <c r="V79" s="115"/>
      <c r="W79" s="39"/>
      <c r="X79" s="39"/>
      <c r="Y79" s="115"/>
      <c r="Z79" s="114"/>
      <c r="AA79" s="114"/>
      <c r="AB79" s="115"/>
      <c r="AC79" s="39"/>
      <c r="AD79" s="39"/>
      <c r="AE79" s="115"/>
      <c r="AF79" s="114"/>
      <c r="AG79" s="114"/>
      <c r="AH79" s="115"/>
      <c r="AI79" s="39"/>
      <c r="AJ79" s="39"/>
      <c r="AK79" s="115"/>
      <c r="AL79" s="114"/>
      <c r="AM79" s="114"/>
      <c r="AN79" s="115"/>
      <c r="AO79" s="39"/>
      <c r="AP79" s="39"/>
      <c r="AQ79" s="115"/>
      <c r="AR79" s="114"/>
      <c r="AS79" s="114"/>
      <c r="AT79" s="115"/>
      <c r="AU79" s="39"/>
      <c r="AV79" s="39"/>
      <c r="AW79" s="115"/>
      <c r="AX79" s="114"/>
      <c r="AY79" s="114"/>
      <c r="AZ79" s="115"/>
      <c r="BA79" s="39"/>
      <c r="BB79" s="39"/>
      <c r="BC79" s="115"/>
      <c r="BD79" s="114"/>
      <c r="BE79" s="114"/>
      <c r="BF79" s="115"/>
      <c r="BG79" s="39"/>
      <c r="BH79" s="39"/>
      <c r="BI79" s="115"/>
      <c r="BJ79" s="114"/>
      <c r="BK79" s="114"/>
      <c r="BL79" s="115"/>
      <c r="BM79" s="39"/>
      <c r="BN79" s="39"/>
      <c r="BO79" s="115"/>
      <c r="BP79" s="114"/>
      <c r="BQ79" s="114"/>
      <c r="BR79" s="115"/>
      <c r="BS79" s="39"/>
      <c r="BT79" s="39"/>
      <c r="BU79" s="115"/>
      <c r="BV79" s="114"/>
      <c r="BW79" s="114"/>
      <c r="BX79" s="115"/>
      <c r="BY79" s="39"/>
      <c r="BZ79" s="39"/>
      <c r="CA79" s="115"/>
      <c r="CB79" s="114"/>
      <c r="CC79" s="114"/>
      <c r="CD79" s="115"/>
      <c r="CE79" s="39"/>
      <c r="CF79" s="39"/>
      <c r="CG79" s="115"/>
      <c r="CH79" s="114"/>
      <c r="CI79" s="114"/>
      <c r="CJ79" s="115"/>
      <c r="CK79" s="39"/>
      <c r="CL79" s="39"/>
      <c r="CM79" s="115"/>
      <c r="CN79" s="114"/>
      <c r="CO79" s="114"/>
      <c r="CP79" s="115"/>
      <c r="CQ79" s="39"/>
      <c r="CR79" s="39"/>
      <c r="CS79" s="115"/>
      <c r="CT79" s="114"/>
      <c r="CU79" s="114"/>
      <c r="CV79" s="115"/>
      <c r="CW79" s="39"/>
      <c r="CX79" s="39"/>
      <c r="CY79" s="115"/>
      <c r="CZ79" s="114"/>
      <c r="DA79" s="114"/>
      <c r="DB79" s="115"/>
      <c r="DC79" s="39"/>
      <c r="DD79" s="39"/>
      <c r="DE79" s="115"/>
      <c r="DF79" s="114"/>
      <c r="DG79" s="114"/>
      <c r="DH79" s="115"/>
      <c r="DI79" s="39"/>
      <c r="DJ79" s="39"/>
      <c r="DK79" s="115"/>
      <c r="DL79" s="114"/>
      <c r="DM79" s="114"/>
      <c r="DN79" s="115"/>
      <c r="DO79" s="39"/>
      <c r="DP79" s="39"/>
      <c r="DQ79" s="115"/>
      <c r="DR79" s="114"/>
      <c r="DS79" s="114"/>
      <c r="DT79" s="115"/>
      <c r="DU79" s="39"/>
      <c r="DV79" s="39"/>
      <c r="DW79" s="115"/>
      <c r="DX79" s="114"/>
      <c r="DY79" s="114"/>
      <c r="DZ79" s="115"/>
      <c r="EA79" s="39"/>
      <c r="EB79" s="39"/>
      <c r="EC79" s="115"/>
      <c r="ED79" s="114"/>
      <c r="EE79" s="114"/>
      <c r="EF79" s="115"/>
      <c r="EG79" s="39"/>
      <c r="EH79" s="39"/>
      <c r="EI79" s="115"/>
      <c r="EJ79" s="114"/>
      <c r="EK79" s="114"/>
      <c r="EL79" s="115"/>
      <c r="EM79" s="39"/>
      <c r="EN79" s="39"/>
      <c r="EO79" s="115"/>
      <c r="EP79" s="114"/>
      <c r="EQ79" s="114"/>
      <c r="ER79" s="115"/>
      <c r="ES79" s="39"/>
      <c r="ET79" s="39"/>
      <c r="EU79" s="115"/>
      <c r="EV79" s="114"/>
      <c r="EW79" s="114"/>
      <c r="EX79" s="115"/>
      <c r="EY79" s="39"/>
      <c r="EZ79" s="39"/>
      <c r="FA79" s="115"/>
      <c r="FB79" s="114"/>
      <c r="FC79" s="114"/>
      <c r="FD79" s="115"/>
      <c r="FE79" s="39"/>
      <c r="FF79" s="39"/>
      <c r="FG79" s="115"/>
      <c r="FH79" s="114"/>
      <c r="FI79" s="114"/>
      <c r="FJ79" s="115"/>
      <c r="FK79" s="39"/>
      <c r="FL79" s="39"/>
      <c r="FM79" s="115"/>
      <c r="FN79" s="114"/>
      <c r="FO79" s="114"/>
      <c r="FP79" s="115"/>
      <c r="FQ79" s="39"/>
      <c r="FR79" s="39"/>
      <c r="FS79" s="115"/>
      <c r="FT79" s="114"/>
      <c r="FU79" s="114"/>
      <c r="FV79" s="115"/>
      <c r="FW79" s="39"/>
      <c r="FX79" s="39"/>
      <c r="FY79" s="115"/>
      <c r="FZ79" s="114"/>
      <c r="GA79" s="114"/>
      <c r="GB79" s="115"/>
      <c r="GC79" s="39"/>
      <c r="GD79" s="39"/>
      <c r="GE79" s="115"/>
      <c r="GF79" s="114"/>
      <c r="GG79" s="114"/>
      <c r="GH79" s="115"/>
      <c r="GI79" s="39"/>
      <c r="GJ79" s="39"/>
      <c r="GK79" s="115"/>
      <c r="GL79" s="114"/>
      <c r="GM79" s="114"/>
      <c r="GN79" s="115"/>
      <c r="GO79" s="39"/>
      <c r="GP79" s="48"/>
    </row>
    <row r="80" spans="1:198" ht="50.1" customHeight="1">
      <c r="A80" s="45"/>
      <c r="B80" s="108"/>
      <c r="C80" s="89" t="str">
        <f>IFERROR(INDEX(Schedule!$A$3:$C$258,MATCH('BASIC DATA'!B80,Schedule!$A$3:$A$258,0),2),"")</f>
        <v/>
      </c>
      <c r="D80" s="40"/>
      <c r="E80" s="89" t="str">
        <f>IFERROR(INDEX(Schedule!$A$3:$C$258,MATCH('BASIC DATA'!B80,Schedule!$A$3:$A$258,0),3),"")</f>
        <v/>
      </c>
      <c r="F80" s="39"/>
      <c r="G80" s="115"/>
      <c r="H80" s="114"/>
      <c r="I80" s="114"/>
      <c r="J80" s="115"/>
      <c r="K80" s="39"/>
      <c r="L80" s="39"/>
      <c r="M80" s="115"/>
      <c r="N80" s="114"/>
      <c r="O80" s="114"/>
      <c r="P80" s="115"/>
      <c r="Q80" s="39"/>
      <c r="R80" s="39"/>
      <c r="S80" s="115"/>
      <c r="T80" s="114"/>
      <c r="U80" s="114"/>
      <c r="V80" s="115"/>
      <c r="W80" s="39"/>
      <c r="X80" s="39"/>
      <c r="Y80" s="115"/>
      <c r="Z80" s="114"/>
      <c r="AA80" s="114"/>
      <c r="AB80" s="115"/>
      <c r="AC80" s="39"/>
      <c r="AD80" s="39"/>
      <c r="AE80" s="115"/>
      <c r="AF80" s="114"/>
      <c r="AG80" s="114"/>
      <c r="AH80" s="115"/>
      <c r="AI80" s="39"/>
      <c r="AJ80" s="39"/>
      <c r="AK80" s="115"/>
      <c r="AL80" s="114"/>
      <c r="AM80" s="114"/>
      <c r="AN80" s="115"/>
      <c r="AO80" s="39"/>
      <c r="AP80" s="39"/>
      <c r="AQ80" s="115"/>
      <c r="AR80" s="114"/>
      <c r="AS80" s="114"/>
      <c r="AT80" s="115"/>
      <c r="AU80" s="39"/>
      <c r="AV80" s="39"/>
      <c r="AW80" s="115"/>
      <c r="AX80" s="114"/>
      <c r="AY80" s="114"/>
      <c r="AZ80" s="115"/>
      <c r="BA80" s="39"/>
      <c r="BB80" s="39"/>
      <c r="BC80" s="115"/>
      <c r="BD80" s="114"/>
      <c r="BE80" s="114"/>
      <c r="BF80" s="115"/>
      <c r="BG80" s="39"/>
      <c r="BH80" s="39"/>
      <c r="BI80" s="115"/>
      <c r="BJ80" s="114"/>
      <c r="BK80" s="114"/>
      <c r="BL80" s="115"/>
      <c r="BM80" s="39"/>
      <c r="BN80" s="39"/>
      <c r="BO80" s="115"/>
      <c r="BP80" s="114"/>
      <c r="BQ80" s="114"/>
      <c r="BR80" s="115"/>
      <c r="BS80" s="39"/>
      <c r="BT80" s="39"/>
      <c r="BU80" s="115"/>
      <c r="BV80" s="114"/>
      <c r="BW80" s="114"/>
      <c r="BX80" s="115"/>
      <c r="BY80" s="39"/>
      <c r="BZ80" s="39"/>
      <c r="CA80" s="115"/>
      <c r="CB80" s="114"/>
      <c r="CC80" s="114"/>
      <c r="CD80" s="115"/>
      <c r="CE80" s="39"/>
      <c r="CF80" s="39"/>
      <c r="CG80" s="115"/>
      <c r="CH80" s="114"/>
      <c r="CI80" s="114"/>
      <c r="CJ80" s="115"/>
      <c r="CK80" s="39"/>
      <c r="CL80" s="39"/>
      <c r="CM80" s="115"/>
      <c r="CN80" s="114"/>
      <c r="CO80" s="114"/>
      <c r="CP80" s="115"/>
      <c r="CQ80" s="39"/>
      <c r="CR80" s="39"/>
      <c r="CS80" s="115"/>
      <c r="CT80" s="114"/>
      <c r="CU80" s="114"/>
      <c r="CV80" s="115"/>
      <c r="CW80" s="39"/>
      <c r="CX80" s="39"/>
      <c r="CY80" s="115"/>
      <c r="CZ80" s="114"/>
      <c r="DA80" s="114"/>
      <c r="DB80" s="115"/>
      <c r="DC80" s="39"/>
      <c r="DD80" s="39"/>
      <c r="DE80" s="115"/>
      <c r="DF80" s="114"/>
      <c r="DG80" s="114"/>
      <c r="DH80" s="115"/>
      <c r="DI80" s="39"/>
      <c r="DJ80" s="39"/>
      <c r="DK80" s="115"/>
      <c r="DL80" s="114"/>
      <c r="DM80" s="114"/>
      <c r="DN80" s="115"/>
      <c r="DO80" s="39"/>
      <c r="DP80" s="39"/>
      <c r="DQ80" s="115"/>
      <c r="DR80" s="114"/>
      <c r="DS80" s="114"/>
      <c r="DT80" s="115"/>
      <c r="DU80" s="39"/>
      <c r="DV80" s="39"/>
      <c r="DW80" s="115"/>
      <c r="DX80" s="114"/>
      <c r="DY80" s="114"/>
      <c r="DZ80" s="115"/>
      <c r="EA80" s="39"/>
      <c r="EB80" s="39"/>
      <c r="EC80" s="115"/>
      <c r="ED80" s="114"/>
      <c r="EE80" s="114"/>
      <c r="EF80" s="115"/>
      <c r="EG80" s="39"/>
      <c r="EH80" s="39"/>
      <c r="EI80" s="115"/>
      <c r="EJ80" s="114"/>
      <c r="EK80" s="114"/>
      <c r="EL80" s="115"/>
      <c r="EM80" s="39"/>
      <c r="EN80" s="39"/>
      <c r="EO80" s="115"/>
      <c r="EP80" s="114"/>
      <c r="EQ80" s="114"/>
      <c r="ER80" s="115"/>
      <c r="ES80" s="39"/>
      <c r="ET80" s="39"/>
      <c r="EU80" s="115"/>
      <c r="EV80" s="114"/>
      <c r="EW80" s="114"/>
      <c r="EX80" s="115"/>
      <c r="EY80" s="39"/>
      <c r="EZ80" s="39"/>
      <c r="FA80" s="115"/>
      <c r="FB80" s="114"/>
      <c r="FC80" s="114"/>
      <c r="FD80" s="115"/>
      <c r="FE80" s="39"/>
      <c r="FF80" s="39"/>
      <c r="FG80" s="115"/>
      <c r="FH80" s="114"/>
      <c r="FI80" s="114"/>
      <c r="FJ80" s="115"/>
      <c r="FK80" s="39"/>
      <c r="FL80" s="39"/>
      <c r="FM80" s="115"/>
      <c r="FN80" s="114"/>
      <c r="FO80" s="114"/>
      <c r="FP80" s="115"/>
      <c r="FQ80" s="39"/>
      <c r="FR80" s="39"/>
      <c r="FS80" s="115"/>
      <c r="FT80" s="114"/>
      <c r="FU80" s="114"/>
      <c r="FV80" s="115"/>
      <c r="FW80" s="39"/>
      <c r="FX80" s="39"/>
      <c r="FY80" s="115"/>
      <c r="FZ80" s="114"/>
      <c r="GA80" s="114"/>
      <c r="GB80" s="115"/>
      <c r="GC80" s="39"/>
      <c r="GD80" s="39"/>
      <c r="GE80" s="115"/>
      <c r="GF80" s="114"/>
      <c r="GG80" s="114"/>
      <c r="GH80" s="115"/>
      <c r="GI80" s="39"/>
      <c r="GJ80" s="39"/>
      <c r="GK80" s="115"/>
      <c r="GL80" s="114"/>
      <c r="GM80" s="114"/>
      <c r="GN80" s="115"/>
      <c r="GO80" s="39"/>
      <c r="GP80" s="48"/>
    </row>
    <row r="81" spans="1:198" ht="50.1" customHeight="1">
      <c r="A81" s="45"/>
      <c r="B81" s="108"/>
      <c r="C81" s="89" t="str">
        <f>IFERROR(INDEX(Schedule!$A$3:$C$258,MATCH('BASIC DATA'!B81,Schedule!$A$3:$A$258,0),2),"")</f>
        <v/>
      </c>
      <c r="D81" s="40"/>
      <c r="E81" s="89" t="str">
        <f>IFERROR(INDEX(Schedule!$A$3:$C$258,MATCH('BASIC DATA'!B81,Schedule!$A$3:$A$258,0),3),"")</f>
        <v/>
      </c>
      <c r="F81" s="39"/>
      <c r="G81" s="115"/>
      <c r="H81" s="114"/>
      <c r="I81" s="114"/>
      <c r="J81" s="115"/>
      <c r="K81" s="39"/>
      <c r="L81" s="39"/>
      <c r="M81" s="115"/>
      <c r="N81" s="114"/>
      <c r="O81" s="114"/>
      <c r="P81" s="115"/>
      <c r="Q81" s="39"/>
      <c r="R81" s="39"/>
      <c r="S81" s="115"/>
      <c r="T81" s="114"/>
      <c r="U81" s="114"/>
      <c r="V81" s="115"/>
      <c r="W81" s="39"/>
      <c r="X81" s="39"/>
      <c r="Y81" s="115"/>
      <c r="Z81" s="114"/>
      <c r="AA81" s="114"/>
      <c r="AB81" s="115"/>
      <c r="AC81" s="39"/>
      <c r="AD81" s="39"/>
      <c r="AE81" s="115"/>
      <c r="AF81" s="114"/>
      <c r="AG81" s="114"/>
      <c r="AH81" s="115"/>
      <c r="AI81" s="39"/>
      <c r="AJ81" s="39"/>
      <c r="AK81" s="115"/>
      <c r="AL81" s="114"/>
      <c r="AM81" s="114"/>
      <c r="AN81" s="115"/>
      <c r="AO81" s="39"/>
      <c r="AP81" s="39"/>
      <c r="AQ81" s="115"/>
      <c r="AR81" s="114"/>
      <c r="AS81" s="114"/>
      <c r="AT81" s="115"/>
      <c r="AU81" s="39"/>
      <c r="AV81" s="39"/>
      <c r="AW81" s="115"/>
      <c r="AX81" s="114"/>
      <c r="AY81" s="114"/>
      <c r="AZ81" s="115"/>
      <c r="BA81" s="39"/>
      <c r="BB81" s="39"/>
      <c r="BC81" s="115"/>
      <c r="BD81" s="114"/>
      <c r="BE81" s="114"/>
      <c r="BF81" s="115"/>
      <c r="BG81" s="39"/>
      <c r="BH81" s="39"/>
      <c r="BI81" s="115"/>
      <c r="BJ81" s="114"/>
      <c r="BK81" s="114"/>
      <c r="BL81" s="115"/>
      <c r="BM81" s="39"/>
      <c r="BN81" s="39"/>
      <c r="BO81" s="115"/>
      <c r="BP81" s="114"/>
      <c r="BQ81" s="114"/>
      <c r="BR81" s="115"/>
      <c r="BS81" s="39"/>
      <c r="BT81" s="39"/>
      <c r="BU81" s="115"/>
      <c r="BV81" s="114"/>
      <c r="BW81" s="114"/>
      <c r="BX81" s="115"/>
      <c r="BY81" s="39"/>
      <c r="BZ81" s="39"/>
      <c r="CA81" s="115"/>
      <c r="CB81" s="114"/>
      <c r="CC81" s="114"/>
      <c r="CD81" s="115"/>
      <c r="CE81" s="39"/>
      <c r="CF81" s="39"/>
      <c r="CG81" s="115"/>
      <c r="CH81" s="114"/>
      <c r="CI81" s="114"/>
      <c r="CJ81" s="115"/>
      <c r="CK81" s="39"/>
      <c r="CL81" s="39"/>
      <c r="CM81" s="115"/>
      <c r="CN81" s="114"/>
      <c r="CO81" s="114"/>
      <c r="CP81" s="115"/>
      <c r="CQ81" s="39"/>
      <c r="CR81" s="39"/>
      <c r="CS81" s="115"/>
      <c r="CT81" s="114"/>
      <c r="CU81" s="114"/>
      <c r="CV81" s="115"/>
      <c r="CW81" s="39"/>
      <c r="CX81" s="39"/>
      <c r="CY81" s="115"/>
      <c r="CZ81" s="114"/>
      <c r="DA81" s="114"/>
      <c r="DB81" s="115"/>
      <c r="DC81" s="39"/>
      <c r="DD81" s="39"/>
      <c r="DE81" s="115"/>
      <c r="DF81" s="114"/>
      <c r="DG81" s="114"/>
      <c r="DH81" s="115"/>
      <c r="DI81" s="39"/>
      <c r="DJ81" s="39"/>
      <c r="DK81" s="115"/>
      <c r="DL81" s="114"/>
      <c r="DM81" s="114"/>
      <c r="DN81" s="115"/>
      <c r="DO81" s="39"/>
      <c r="DP81" s="39"/>
      <c r="DQ81" s="115"/>
      <c r="DR81" s="114"/>
      <c r="DS81" s="114"/>
      <c r="DT81" s="115"/>
      <c r="DU81" s="39"/>
      <c r="DV81" s="39"/>
      <c r="DW81" s="115"/>
      <c r="DX81" s="114"/>
      <c r="DY81" s="114"/>
      <c r="DZ81" s="115"/>
      <c r="EA81" s="39"/>
      <c r="EB81" s="39"/>
      <c r="EC81" s="115"/>
      <c r="ED81" s="114"/>
      <c r="EE81" s="114"/>
      <c r="EF81" s="115"/>
      <c r="EG81" s="39"/>
      <c r="EH81" s="39"/>
      <c r="EI81" s="115"/>
      <c r="EJ81" s="114"/>
      <c r="EK81" s="114"/>
      <c r="EL81" s="115"/>
      <c r="EM81" s="39"/>
      <c r="EN81" s="39"/>
      <c r="EO81" s="115"/>
      <c r="EP81" s="114"/>
      <c r="EQ81" s="114"/>
      <c r="ER81" s="115"/>
      <c r="ES81" s="39"/>
      <c r="ET81" s="39"/>
      <c r="EU81" s="115"/>
      <c r="EV81" s="114"/>
      <c r="EW81" s="114"/>
      <c r="EX81" s="115"/>
      <c r="EY81" s="39"/>
      <c r="EZ81" s="39"/>
      <c r="FA81" s="115"/>
      <c r="FB81" s="114"/>
      <c r="FC81" s="114"/>
      <c r="FD81" s="115"/>
      <c r="FE81" s="39"/>
      <c r="FF81" s="39"/>
      <c r="FG81" s="115"/>
      <c r="FH81" s="114"/>
      <c r="FI81" s="114"/>
      <c r="FJ81" s="115"/>
      <c r="FK81" s="39"/>
      <c r="FL81" s="39"/>
      <c r="FM81" s="115"/>
      <c r="FN81" s="114"/>
      <c r="FO81" s="114"/>
      <c r="FP81" s="115"/>
      <c r="FQ81" s="39"/>
      <c r="FR81" s="39"/>
      <c r="FS81" s="115"/>
      <c r="FT81" s="114"/>
      <c r="FU81" s="114"/>
      <c r="FV81" s="115"/>
      <c r="FW81" s="39"/>
      <c r="FX81" s="39"/>
      <c r="FY81" s="115"/>
      <c r="FZ81" s="114"/>
      <c r="GA81" s="114"/>
      <c r="GB81" s="115"/>
      <c r="GC81" s="39"/>
      <c r="GD81" s="39"/>
      <c r="GE81" s="115"/>
      <c r="GF81" s="114"/>
      <c r="GG81" s="114"/>
      <c r="GH81" s="115"/>
      <c r="GI81" s="39"/>
      <c r="GJ81" s="39"/>
      <c r="GK81" s="115"/>
      <c r="GL81" s="114"/>
      <c r="GM81" s="114"/>
      <c r="GN81" s="115"/>
      <c r="GO81" s="39"/>
      <c r="GP81" s="48"/>
    </row>
    <row r="82" spans="1:198" ht="50.1" customHeight="1">
      <c r="A82" s="45"/>
      <c r="B82" s="108"/>
      <c r="C82" s="89" t="str">
        <f>IFERROR(INDEX(Schedule!$A$3:$C$258,MATCH('BASIC DATA'!B82,Schedule!$A$3:$A$258,0),2),"")</f>
        <v/>
      </c>
      <c r="D82" s="40"/>
      <c r="E82" s="89" t="str">
        <f>IFERROR(INDEX(Schedule!$A$3:$C$258,MATCH('BASIC DATA'!B82,Schedule!$A$3:$A$258,0),3),"")</f>
        <v/>
      </c>
      <c r="F82" s="39"/>
      <c r="G82" s="115"/>
      <c r="H82" s="114"/>
      <c r="I82" s="114"/>
      <c r="J82" s="115"/>
      <c r="K82" s="39"/>
      <c r="L82" s="39"/>
      <c r="M82" s="115"/>
      <c r="N82" s="114"/>
      <c r="O82" s="114"/>
      <c r="P82" s="115"/>
      <c r="Q82" s="39"/>
      <c r="R82" s="39"/>
      <c r="S82" s="115"/>
      <c r="T82" s="114"/>
      <c r="U82" s="114"/>
      <c r="V82" s="115"/>
      <c r="W82" s="39"/>
      <c r="X82" s="39"/>
      <c r="Y82" s="115"/>
      <c r="Z82" s="114"/>
      <c r="AA82" s="114"/>
      <c r="AB82" s="115"/>
      <c r="AC82" s="39"/>
      <c r="AD82" s="39"/>
      <c r="AE82" s="115"/>
      <c r="AF82" s="114"/>
      <c r="AG82" s="114"/>
      <c r="AH82" s="115"/>
      <c r="AI82" s="39"/>
      <c r="AJ82" s="39"/>
      <c r="AK82" s="115"/>
      <c r="AL82" s="114"/>
      <c r="AM82" s="114"/>
      <c r="AN82" s="115"/>
      <c r="AO82" s="39"/>
      <c r="AP82" s="39"/>
      <c r="AQ82" s="115"/>
      <c r="AR82" s="114"/>
      <c r="AS82" s="114"/>
      <c r="AT82" s="115"/>
      <c r="AU82" s="39"/>
      <c r="AV82" s="39"/>
      <c r="AW82" s="115"/>
      <c r="AX82" s="114"/>
      <c r="AY82" s="114"/>
      <c r="AZ82" s="115"/>
      <c r="BA82" s="39"/>
      <c r="BB82" s="39"/>
      <c r="BC82" s="115"/>
      <c r="BD82" s="114"/>
      <c r="BE82" s="114"/>
      <c r="BF82" s="115"/>
      <c r="BG82" s="39"/>
      <c r="BH82" s="39"/>
      <c r="BI82" s="115"/>
      <c r="BJ82" s="114"/>
      <c r="BK82" s="114"/>
      <c r="BL82" s="115"/>
      <c r="BM82" s="39"/>
      <c r="BN82" s="39"/>
      <c r="BO82" s="115"/>
      <c r="BP82" s="114"/>
      <c r="BQ82" s="114"/>
      <c r="BR82" s="115"/>
      <c r="BS82" s="39"/>
      <c r="BT82" s="39"/>
      <c r="BU82" s="115"/>
      <c r="BV82" s="114"/>
      <c r="BW82" s="114"/>
      <c r="BX82" s="115"/>
      <c r="BY82" s="39"/>
      <c r="BZ82" s="39"/>
      <c r="CA82" s="115"/>
      <c r="CB82" s="114"/>
      <c r="CC82" s="114"/>
      <c r="CD82" s="115"/>
      <c r="CE82" s="39"/>
      <c r="CF82" s="39"/>
      <c r="CG82" s="115"/>
      <c r="CH82" s="114"/>
      <c r="CI82" s="114"/>
      <c r="CJ82" s="115"/>
      <c r="CK82" s="39"/>
      <c r="CL82" s="39"/>
      <c r="CM82" s="115"/>
      <c r="CN82" s="114"/>
      <c r="CO82" s="114"/>
      <c r="CP82" s="115"/>
      <c r="CQ82" s="39"/>
      <c r="CR82" s="39"/>
      <c r="CS82" s="115"/>
      <c r="CT82" s="114"/>
      <c r="CU82" s="114"/>
      <c r="CV82" s="115"/>
      <c r="CW82" s="39"/>
      <c r="CX82" s="39"/>
      <c r="CY82" s="115"/>
      <c r="CZ82" s="114"/>
      <c r="DA82" s="114"/>
      <c r="DB82" s="115"/>
      <c r="DC82" s="39"/>
      <c r="DD82" s="39"/>
      <c r="DE82" s="115"/>
      <c r="DF82" s="114"/>
      <c r="DG82" s="114"/>
      <c r="DH82" s="115"/>
      <c r="DI82" s="39"/>
      <c r="DJ82" s="39"/>
      <c r="DK82" s="115"/>
      <c r="DL82" s="114"/>
      <c r="DM82" s="114"/>
      <c r="DN82" s="115"/>
      <c r="DO82" s="39"/>
      <c r="DP82" s="39"/>
      <c r="DQ82" s="115"/>
      <c r="DR82" s="114"/>
      <c r="DS82" s="114"/>
      <c r="DT82" s="115"/>
      <c r="DU82" s="39"/>
      <c r="DV82" s="39"/>
      <c r="DW82" s="115"/>
      <c r="DX82" s="114"/>
      <c r="DY82" s="114"/>
      <c r="DZ82" s="115"/>
      <c r="EA82" s="39"/>
      <c r="EB82" s="39"/>
      <c r="EC82" s="115"/>
      <c r="ED82" s="114"/>
      <c r="EE82" s="114"/>
      <c r="EF82" s="115"/>
      <c r="EG82" s="39"/>
      <c r="EH82" s="39"/>
      <c r="EI82" s="115"/>
      <c r="EJ82" s="114"/>
      <c r="EK82" s="114"/>
      <c r="EL82" s="115"/>
      <c r="EM82" s="39"/>
      <c r="EN82" s="39"/>
      <c r="EO82" s="115"/>
      <c r="EP82" s="114"/>
      <c r="EQ82" s="114"/>
      <c r="ER82" s="115"/>
      <c r="ES82" s="39"/>
      <c r="ET82" s="39"/>
      <c r="EU82" s="115"/>
      <c r="EV82" s="114"/>
      <c r="EW82" s="114"/>
      <c r="EX82" s="115"/>
      <c r="EY82" s="39"/>
      <c r="EZ82" s="39"/>
      <c r="FA82" s="115"/>
      <c r="FB82" s="114"/>
      <c r="FC82" s="114"/>
      <c r="FD82" s="115"/>
      <c r="FE82" s="39"/>
      <c r="FF82" s="39"/>
      <c r="FG82" s="115"/>
      <c r="FH82" s="114"/>
      <c r="FI82" s="114"/>
      <c r="FJ82" s="115"/>
      <c r="FK82" s="39"/>
      <c r="FL82" s="39"/>
      <c r="FM82" s="115"/>
      <c r="FN82" s="114"/>
      <c r="FO82" s="114"/>
      <c r="FP82" s="115"/>
      <c r="FQ82" s="39"/>
      <c r="FR82" s="39"/>
      <c r="FS82" s="115"/>
      <c r="FT82" s="114"/>
      <c r="FU82" s="114"/>
      <c r="FV82" s="115"/>
      <c r="FW82" s="39"/>
      <c r="FX82" s="39"/>
      <c r="FY82" s="115"/>
      <c r="FZ82" s="114"/>
      <c r="GA82" s="114"/>
      <c r="GB82" s="115"/>
      <c r="GC82" s="39"/>
      <c r="GD82" s="39"/>
      <c r="GE82" s="115"/>
      <c r="GF82" s="114"/>
      <c r="GG82" s="114"/>
      <c r="GH82" s="115"/>
      <c r="GI82" s="39"/>
      <c r="GJ82" s="39"/>
      <c r="GK82" s="115"/>
      <c r="GL82" s="114"/>
      <c r="GM82" s="114"/>
      <c r="GN82" s="115"/>
      <c r="GO82" s="39"/>
      <c r="GP82" s="48"/>
    </row>
    <row r="83" spans="1:198" ht="50.1" customHeight="1">
      <c r="A83" s="45"/>
      <c r="B83" s="108"/>
      <c r="C83" s="89" t="str">
        <f>IFERROR(INDEX(Schedule!$A$3:$C$258,MATCH('BASIC DATA'!B83,Schedule!$A$3:$A$258,0),2),"")</f>
        <v/>
      </c>
      <c r="D83" s="40"/>
      <c r="E83" s="89" t="str">
        <f>IFERROR(INDEX(Schedule!$A$3:$C$258,MATCH('BASIC DATA'!B83,Schedule!$A$3:$A$258,0),3),"")</f>
        <v/>
      </c>
      <c r="F83" s="39"/>
      <c r="G83" s="115"/>
      <c r="H83" s="114"/>
      <c r="I83" s="114"/>
      <c r="J83" s="115"/>
      <c r="K83" s="39"/>
      <c r="L83" s="39"/>
      <c r="M83" s="115"/>
      <c r="N83" s="114"/>
      <c r="O83" s="114"/>
      <c r="P83" s="115"/>
      <c r="Q83" s="39"/>
      <c r="R83" s="39"/>
      <c r="S83" s="115"/>
      <c r="T83" s="114"/>
      <c r="U83" s="114"/>
      <c r="V83" s="115"/>
      <c r="W83" s="39"/>
      <c r="X83" s="39"/>
      <c r="Y83" s="115"/>
      <c r="Z83" s="114"/>
      <c r="AA83" s="114"/>
      <c r="AB83" s="115"/>
      <c r="AC83" s="39"/>
      <c r="AD83" s="39"/>
      <c r="AE83" s="115"/>
      <c r="AF83" s="114"/>
      <c r="AG83" s="114"/>
      <c r="AH83" s="115"/>
      <c r="AI83" s="39"/>
      <c r="AJ83" s="39"/>
      <c r="AK83" s="115"/>
      <c r="AL83" s="114"/>
      <c r="AM83" s="114"/>
      <c r="AN83" s="115"/>
      <c r="AO83" s="39"/>
      <c r="AP83" s="39"/>
      <c r="AQ83" s="115"/>
      <c r="AR83" s="114"/>
      <c r="AS83" s="114"/>
      <c r="AT83" s="115"/>
      <c r="AU83" s="39"/>
      <c r="AV83" s="39"/>
      <c r="AW83" s="115"/>
      <c r="AX83" s="114"/>
      <c r="AY83" s="114"/>
      <c r="AZ83" s="115"/>
      <c r="BA83" s="39"/>
      <c r="BB83" s="39"/>
      <c r="BC83" s="115"/>
      <c r="BD83" s="114"/>
      <c r="BE83" s="114"/>
      <c r="BF83" s="115"/>
      <c r="BG83" s="39"/>
      <c r="BH83" s="39"/>
      <c r="BI83" s="115"/>
      <c r="BJ83" s="114"/>
      <c r="BK83" s="114"/>
      <c r="BL83" s="115"/>
      <c r="BM83" s="39"/>
      <c r="BN83" s="39"/>
      <c r="BO83" s="115"/>
      <c r="BP83" s="114"/>
      <c r="BQ83" s="114"/>
      <c r="BR83" s="115"/>
      <c r="BS83" s="39"/>
      <c r="BT83" s="39"/>
      <c r="BU83" s="115"/>
      <c r="BV83" s="114"/>
      <c r="BW83" s="114"/>
      <c r="BX83" s="115"/>
      <c r="BY83" s="39"/>
      <c r="BZ83" s="39"/>
      <c r="CA83" s="115"/>
      <c r="CB83" s="114"/>
      <c r="CC83" s="114"/>
      <c r="CD83" s="115"/>
      <c r="CE83" s="39"/>
      <c r="CF83" s="39"/>
      <c r="CG83" s="115"/>
      <c r="CH83" s="114"/>
      <c r="CI83" s="114"/>
      <c r="CJ83" s="115"/>
      <c r="CK83" s="39"/>
      <c r="CL83" s="39"/>
      <c r="CM83" s="115"/>
      <c r="CN83" s="114"/>
      <c r="CO83" s="114"/>
      <c r="CP83" s="115"/>
      <c r="CQ83" s="39"/>
      <c r="CR83" s="39"/>
      <c r="CS83" s="115"/>
      <c r="CT83" s="114"/>
      <c r="CU83" s="114"/>
      <c r="CV83" s="115"/>
      <c r="CW83" s="39"/>
      <c r="CX83" s="39"/>
      <c r="CY83" s="115"/>
      <c r="CZ83" s="114"/>
      <c r="DA83" s="114"/>
      <c r="DB83" s="115"/>
      <c r="DC83" s="39"/>
      <c r="DD83" s="39"/>
      <c r="DE83" s="115"/>
      <c r="DF83" s="114"/>
      <c r="DG83" s="114"/>
      <c r="DH83" s="115"/>
      <c r="DI83" s="39"/>
      <c r="DJ83" s="39"/>
      <c r="DK83" s="115"/>
      <c r="DL83" s="114"/>
      <c r="DM83" s="114"/>
      <c r="DN83" s="115"/>
      <c r="DO83" s="39"/>
      <c r="DP83" s="39"/>
      <c r="DQ83" s="115"/>
      <c r="DR83" s="114"/>
      <c r="DS83" s="114"/>
      <c r="DT83" s="115"/>
      <c r="DU83" s="39"/>
      <c r="DV83" s="39"/>
      <c r="DW83" s="115"/>
      <c r="DX83" s="114"/>
      <c r="DY83" s="114"/>
      <c r="DZ83" s="115"/>
      <c r="EA83" s="39"/>
      <c r="EB83" s="39"/>
      <c r="EC83" s="115"/>
      <c r="ED83" s="114"/>
      <c r="EE83" s="114"/>
      <c r="EF83" s="115"/>
      <c r="EG83" s="39"/>
      <c r="EH83" s="39"/>
      <c r="EI83" s="115"/>
      <c r="EJ83" s="114"/>
      <c r="EK83" s="114"/>
      <c r="EL83" s="115"/>
      <c r="EM83" s="39"/>
      <c r="EN83" s="39"/>
      <c r="EO83" s="115"/>
      <c r="EP83" s="114"/>
      <c r="EQ83" s="114"/>
      <c r="ER83" s="115"/>
      <c r="ES83" s="39"/>
      <c r="ET83" s="39"/>
      <c r="EU83" s="115"/>
      <c r="EV83" s="114"/>
      <c r="EW83" s="114"/>
      <c r="EX83" s="115"/>
      <c r="EY83" s="39"/>
      <c r="EZ83" s="39"/>
      <c r="FA83" s="115"/>
      <c r="FB83" s="114"/>
      <c r="FC83" s="114"/>
      <c r="FD83" s="115"/>
      <c r="FE83" s="39"/>
      <c r="FF83" s="39"/>
      <c r="FG83" s="115"/>
      <c r="FH83" s="114"/>
      <c r="FI83" s="114"/>
      <c r="FJ83" s="115"/>
      <c r="FK83" s="39"/>
      <c r="FL83" s="39"/>
      <c r="FM83" s="115"/>
      <c r="FN83" s="114"/>
      <c r="FO83" s="114"/>
      <c r="FP83" s="115"/>
      <c r="FQ83" s="39"/>
      <c r="FR83" s="39"/>
      <c r="FS83" s="115"/>
      <c r="FT83" s="114"/>
      <c r="FU83" s="114"/>
      <c r="FV83" s="115"/>
      <c r="FW83" s="39"/>
      <c r="FX83" s="39"/>
      <c r="FY83" s="115"/>
      <c r="FZ83" s="114"/>
      <c r="GA83" s="114"/>
      <c r="GB83" s="115"/>
      <c r="GC83" s="39"/>
      <c r="GD83" s="39"/>
      <c r="GE83" s="115"/>
      <c r="GF83" s="114"/>
      <c r="GG83" s="114"/>
      <c r="GH83" s="115"/>
      <c r="GI83" s="39"/>
      <c r="GJ83" s="39"/>
      <c r="GK83" s="115"/>
      <c r="GL83" s="114"/>
      <c r="GM83" s="114"/>
      <c r="GN83" s="115"/>
      <c r="GO83" s="39"/>
      <c r="GP83" s="48"/>
    </row>
    <row r="84" spans="1:198" ht="50.1" customHeight="1">
      <c r="A84" s="45"/>
      <c r="B84" s="108"/>
      <c r="C84" s="89" t="str">
        <f>IFERROR(INDEX(Schedule!$A$3:$C$258,MATCH('BASIC DATA'!B84,Schedule!$A$3:$A$258,0),2),"")</f>
        <v/>
      </c>
      <c r="D84" s="40"/>
      <c r="E84" s="89" t="str">
        <f>IFERROR(INDEX(Schedule!$A$3:$C$258,MATCH('BASIC DATA'!B84,Schedule!$A$3:$A$258,0),3),"")</f>
        <v/>
      </c>
      <c r="F84" s="39"/>
      <c r="G84" s="115"/>
      <c r="H84" s="114"/>
      <c r="I84" s="114"/>
      <c r="J84" s="115"/>
      <c r="K84" s="39"/>
      <c r="L84" s="39"/>
      <c r="M84" s="115"/>
      <c r="N84" s="114"/>
      <c r="O84" s="114"/>
      <c r="P84" s="115"/>
      <c r="Q84" s="39"/>
      <c r="R84" s="39"/>
      <c r="S84" s="115"/>
      <c r="T84" s="114"/>
      <c r="U84" s="114"/>
      <c r="V84" s="115"/>
      <c r="W84" s="39"/>
      <c r="X84" s="39"/>
      <c r="Y84" s="115"/>
      <c r="Z84" s="114"/>
      <c r="AA84" s="114"/>
      <c r="AB84" s="115"/>
      <c r="AC84" s="39"/>
      <c r="AD84" s="39"/>
      <c r="AE84" s="115"/>
      <c r="AF84" s="114"/>
      <c r="AG84" s="114"/>
      <c r="AH84" s="115"/>
      <c r="AI84" s="39"/>
      <c r="AJ84" s="39"/>
      <c r="AK84" s="115"/>
      <c r="AL84" s="114"/>
      <c r="AM84" s="114"/>
      <c r="AN84" s="115"/>
      <c r="AO84" s="39"/>
      <c r="AP84" s="39"/>
      <c r="AQ84" s="115"/>
      <c r="AR84" s="114"/>
      <c r="AS84" s="114"/>
      <c r="AT84" s="115"/>
      <c r="AU84" s="39"/>
      <c r="AV84" s="39"/>
      <c r="AW84" s="115"/>
      <c r="AX84" s="114"/>
      <c r="AY84" s="114"/>
      <c r="AZ84" s="115"/>
      <c r="BA84" s="39"/>
      <c r="BB84" s="39"/>
      <c r="BC84" s="115"/>
      <c r="BD84" s="114"/>
      <c r="BE84" s="114"/>
      <c r="BF84" s="115"/>
      <c r="BG84" s="39"/>
      <c r="BH84" s="39"/>
      <c r="BI84" s="115"/>
      <c r="BJ84" s="114"/>
      <c r="BK84" s="114"/>
      <c r="BL84" s="115"/>
      <c r="BM84" s="39"/>
      <c r="BN84" s="39"/>
      <c r="BO84" s="115"/>
      <c r="BP84" s="114"/>
      <c r="BQ84" s="114"/>
      <c r="BR84" s="115"/>
      <c r="BS84" s="39"/>
      <c r="BT84" s="39"/>
      <c r="BU84" s="115"/>
      <c r="BV84" s="114"/>
      <c r="BW84" s="114"/>
      <c r="BX84" s="115"/>
      <c r="BY84" s="39"/>
      <c r="BZ84" s="39"/>
      <c r="CA84" s="115"/>
      <c r="CB84" s="114"/>
      <c r="CC84" s="114"/>
      <c r="CD84" s="115"/>
      <c r="CE84" s="39"/>
      <c r="CF84" s="39"/>
      <c r="CG84" s="115"/>
      <c r="CH84" s="114"/>
      <c r="CI84" s="114"/>
      <c r="CJ84" s="115"/>
      <c r="CK84" s="39"/>
      <c r="CL84" s="39"/>
      <c r="CM84" s="115"/>
      <c r="CN84" s="114"/>
      <c r="CO84" s="114"/>
      <c r="CP84" s="115"/>
      <c r="CQ84" s="39"/>
      <c r="CR84" s="39"/>
      <c r="CS84" s="115"/>
      <c r="CT84" s="114"/>
      <c r="CU84" s="114"/>
      <c r="CV84" s="115"/>
      <c r="CW84" s="39"/>
      <c r="CX84" s="39"/>
      <c r="CY84" s="115"/>
      <c r="CZ84" s="114"/>
      <c r="DA84" s="114"/>
      <c r="DB84" s="115"/>
      <c r="DC84" s="39"/>
      <c r="DD84" s="39"/>
      <c r="DE84" s="115"/>
      <c r="DF84" s="114"/>
      <c r="DG84" s="114"/>
      <c r="DH84" s="115"/>
      <c r="DI84" s="39"/>
      <c r="DJ84" s="39"/>
      <c r="DK84" s="115"/>
      <c r="DL84" s="114"/>
      <c r="DM84" s="114"/>
      <c r="DN84" s="115"/>
      <c r="DO84" s="39"/>
      <c r="DP84" s="39"/>
      <c r="DQ84" s="115"/>
      <c r="DR84" s="114"/>
      <c r="DS84" s="114"/>
      <c r="DT84" s="115"/>
      <c r="DU84" s="39"/>
      <c r="DV84" s="39"/>
      <c r="DW84" s="115"/>
      <c r="DX84" s="114"/>
      <c r="DY84" s="114"/>
      <c r="DZ84" s="115"/>
      <c r="EA84" s="39"/>
      <c r="EB84" s="39"/>
      <c r="EC84" s="115"/>
      <c r="ED84" s="114"/>
      <c r="EE84" s="114"/>
      <c r="EF84" s="115"/>
      <c r="EG84" s="39"/>
      <c r="EH84" s="39"/>
      <c r="EI84" s="115"/>
      <c r="EJ84" s="114"/>
      <c r="EK84" s="114"/>
      <c r="EL84" s="115"/>
      <c r="EM84" s="39"/>
      <c r="EN84" s="39"/>
      <c r="EO84" s="115"/>
      <c r="EP84" s="114"/>
      <c r="EQ84" s="114"/>
      <c r="ER84" s="115"/>
      <c r="ES84" s="39"/>
      <c r="ET84" s="39"/>
      <c r="EU84" s="115"/>
      <c r="EV84" s="114"/>
      <c r="EW84" s="114"/>
      <c r="EX84" s="115"/>
      <c r="EY84" s="39"/>
      <c r="EZ84" s="39"/>
      <c r="FA84" s="115"/>
      <c r="FB84" s="114"/>
      <c r="FC84" s="114"/>
      <c r="FD84" s="115"/>
      <c r="FE84" s="39"/>
      <c r="FF84" s="39"/>
      <c r="FG84" s="115"/>
      <c r="FH84" s="114"/>
      <c r="FI84" s="114"/>
      <c r="FJ84" s="115"/>
      <c r="FK84" s="39"/>
      <c r="FL84" s="39"/>
      <c r="FM84" s="115"/>
      <c r="FN84" s="114"/>
      <c r="FO84" s="114"/>
      <c r="FP84" s="115"/>
      <c r="FQ84" s="39"/>
      <c r="FR84" s="39"/>
      <c r="FS84" s="115"/>
      <c r="FT84" s="114"/>
      <c r="FU84" s="114"/>
      <c r="FV84" s="115"/>
      <c r="FW84" s="39"/>
      <c r="FX84" s="39"/>
      <c r="FY84" s="115"/>
      <c r="FZ84" s="114"/>
      <c r="GA84" s="114"/>
      <c r="GB84" s="115"/>
      <c r="GC84" s="39"/>
      <c r="GD84" s="39"/>
      <c r="GE84" s="115"/>
      <c r="GF84" s="114"/>
      <c r="GG84" s="114"/>
      <c r="GH84" s="115"/>
      <c r="GI84" s="39"/>
      <c r="GJ84" s="39"/>
      <c r="GK84" s="115"/>
      <c r="GL84" s="114"/>
      <c r="GM84" s="114"/>
      <c r="GN84" s="115"/>
      <c r="GO84" s="39"/>
      <c r="GP84" s="48"/>
    </row>
    <row r="85" spans="1:198" ht="50.1" customHeight="1">
      <c r="A85" s="45"/>
      <c r="B85" s="108"/>
      <c r="C85" s="89" t="str">
        <f>IFERROR(INDEX(Schedule!$A$3:$C$258,MATCH('BASIC DATA'!B85,Schedule!$A$3:$A$258,0),2),"")</f>
        <v/>
      </c>
      <c r="D85" s="40"/>
      <c r="E85" s="89" t="str">
        <f>IFERROR(INDEX(Schedule!$A$3:$C$258,MATCH('BASIC DATA'!B85,Schedule!$A$3:$A$258,0),3),"")</f>
        <v/>
      </c>
      <c r="F85" s="39"/>
      <c r="G85" s="115"/>
      <c r="H85" s="114"/>
      <c r="I85" s="114"/>
      <c r="J85" s="115"/>
      <c r="K85" s="39"/>
      <c r="L85" s="39"/>
      <c r="M85" s="115"/>
      <c r="N85" s="114"/>
      <c r="O85" s="114"/>
      <c r="P85" s="115"/>
      <c r="Q85" s="39"/>
      <c r="R85" s="39"/>
      <c r="S85" s="115"/>
      <c r="T85" s="114"/>
      <c r="U85" s="114"/>
      <c r="V85" s="115"/>
      <c r="W85" s="39"/>
      <c r="X85" s="39"/>
      <c r="Y85" s="115"/>
      <c r="Z85" s="114"/>
      <c r="AA85" s="114"/>
      <c r="AB85" s="115"/>
      <c r="AC85" s="39"/>
      <c r="AD85" s="39"/>
      <c r="AE85" s="115"/>
      <c r="AF85" s="114"/>
      <c r="AG85" s="114"/>
      <c r="AH85" s="115"/>
      <c r="AI85" s="39"/>
      <c r="AJ85" s="39"/>
      <c r="AK85" s="115"/>
      <c r="AL85" s="114"/>
      <c r="AM85" s="114"/>
      <c r="AN85" s="115"/>
      <c r="AO85" s="39"/>
      <c r="AP85" s="39"/>
      <c r="AQ85" s="115"/>
      <c r="AR85" s="114"/>
      <c r="AS85" s="114"/>
      <c r="AT85" s="115"/>
      <c r="AU85" s="39"/>
      <c r="AV85" s="39"/>
      <c r="AW85" s="115"/>
      <c r="AX85" s="114"/>
      <c r="AY85" s="114"/>
      <c r="AZ85" s="115"/>
      <c r="BA85" s="39"/>
      <c r="BB85" s="39"/>
      <c r="BC85" s="115"/>
      <c r="BD85" s="114"/>
      <c r="BE85" s="114"/>
      <c r="BF85" s="115"/>
      <c r="BG85" s="39"/>
      <c r="BH85" s="39"/>
      <c r="BI85" s="115"/>
      <c r="BJ85" s="114"/>
      <c r="BK85" s="114"/>
      <c r="BL85" s="115"/>
      <c r="BM85" s="39"/>
      <c r="BN85" s="39"/>
      <c r="BO85" s="115"/>
      <c r="BP85" s="114"/>
      <c r="BQ85" s="114"/>
      <c r="BR85" s="115"/>
      <c r="BS85" s="39"/>
      <c r="BT85" s="39"/>
      <c r="BU85" s="115"/>
      <c r="BV85" s="114"/>
      <c r="BW85" s="114"/>
      <c r="BX85" s="115"/>
      <c r="BY85" s="39"/>
      <c r="BZ85" s="39"/>
      <c r="CA85" s="115"/>
      <c r="CB85" s="114"/>
      <c r="CC85" s="114"/>
      <c r="CD85" s="115"/>
      <c r="CE85" s="39"/>
      <c r="CF85" s="39"/>
      <c r="CG85" s="115"/>
      <c r="CH85" s="114"/>
      <c r="CI85" s="114"/>
      <c r="CJ85" s="115"/>
      <c r="CK85" s="39"/>
      <c r="CL85" s="39"/>
      <c r="CM85" s="115"/>
      <c r="CN85" s="114"/>
      <c r="CO85" s="114"/>
      <c r="CP85" s="115"/>
      <c r="CQ85" s="39"/>
      <c r="CR85" s="39"/>
      <c r="CS85" s="115"/>
      <c r="CT85" s="114"/>
      <c r="CU85" s="114"/>
      <c r="CV85" s="115"/>
      <c r="CW85" s="39"/>
      <c r="CX85" s="39"/>
      <c r="CY85" s="115"/>
      <c r="CZ85" s="114"/>
      <c r="DA85" s="114"/>
      <c r="DB85" s="115"/>
      <c r="DC85" s="39"/>
      <c r="DD85" s="39"/>
      <c r="DE85" s="115"/>
      <c r="DF85" s="114"/>
      <c r="DG85" s="114"/>
      <c r="DH85" s="115"/>
      <c r="DI85" s="39"/>
      <c r="DJ85" s="39"/>
      <c r="DK85" s="115"/>
      <c r="DL85" s="114"/>
      <c r="DM85" s="114"/>
      <c r="DN85" s="115"/>
      <c r="DO85" s="39"/>
      <c r="DP85" s="39"/>
      <c r="DQ85" s="115"/>
      <c r="DR85" s="114"/>
      <c r="DS85" s="114"/>
      <c r="DT85" s="115"/>
      <c r="DU85" s="39"/>
      <c r="DV85" s="39"/>
      <c r="DW85" s="115"/>
      <c r="DX85" s="114"/>
      <c r="DY85" s="114"/>
      <c r="DZ85" s="115"/>
      <c r="EA85" s="39"/>
      <c r="EB85" s="39"/>
      <c r="EC85" s="115"/>
      <c r="ED85" s="114"/>
      <c r="EE85" s="114"/>
      <c r="EF85" s="115"/>
      <c r="EG85" s="39"/>
      <c r="EH85" s="39"/>
      <c r="EI85" s="115"/>
      <c r="EJ85" s="114"/>
      <c r="EK85" s="114"/>
      <c r="EL85" s="115"/>
      <c r="EM85" s="39"/>
      <c r="EN85" s="39"/>
      <c r="EO85" s="115"/>
      <c r="EP85" s="114"/>
      <c r="EQ85" s="114"/>
      <c r="ER85" s="115"/>
      <c r="ES85" s="39"/>
      <c r="ET85" s="39"/>
      <c r="EU85" s="115"/>
      <c r="EV85" s="114"/>
      <c r="EW85" s="114"/>
      <c r="EX85" s="115"/>
      <c r="EY85" s="39"/>
      <c r="EZ85" s="39"/>
      <c r="FA85" s="115"/>
      <c r="FB85" s="114"/>
      <c r="FC85" s="114"/>
      <c r="FD85" s="115"/>
      <c r="FE85" s="39"/>
      <c r="FF85" s="39"/>
      <c r="FG85" s="115"/>
      <c r="FH85" s="114"/>
      <c r="FI85" s="114"/>
      <c r="FJ85" s="115"/>
      <c r="FK85" s="39"/>
      <c r="FL85" s="39"/>
      <c r="FM85" s="115"/>
      <c r="FN85" s="114"/>
      <c r="FO85" s="114"/>
      <c r="FP85" s="115"/>
      <c r="FQ85" s="39"/>
      <c r="FR85" s="39"/>
      <c r="FS85" s="115"/>
      <c r="FT85" s="114"/>
      <c r="FU85" s="114"/>
      <c r="FV85" s="115"/>
      <c r="FW85" s="39"/>
      <c r="FX85" s="39"/>
      <c r="FY85" s="115"/>
      <c r="FZ85" s="114"/>
      <c r="GA85" s="114"/>
      <c r="GB85" s="115"/>
      <c r="GC85" s="39"/>
      <c r="GD85" s="39"/>
      <c r="GE85" s="115"/>
      <c r="GF85" s="114"/>
      <c r="GG85" s="114"/>
      <c r="GH85" s="115"/>
      <c r="GI85" s="39"/>
      <c r="GJ85" s="39"/>
      <c r="GK85" s="115"/>
      <c r="GL85" s="114"/>
      <c r="GM85" s="114"/>
      <c r="GN85" s="115"/>
      <c r="GO85" s="39"/>
      <c r="GP85" s="48"/>
    </row>
    <row r="86" spans="1:198" ht="50.1" customHeight="1">
      <c r="A86" s="45"/>
      <c r="B86" s="108"/>
      <c r="C86" s="89" t="str">
        <f>IFERROR(INDEX(Schedule!$A$3:$C$258,MATCH('BASIC DATA'!B86,Schedule!$A$3:$A$258,0),2),"")</f>
        <v/>
      </c>
      <c r="D86" s="40"/>
      <c r="E86" s="89" t="str">
        <f>IFERROR(INDEX(Schedule!$A$3:$C$258,MATCH('BASIC DATA'!B86,Schedule!$A$3:$A$258,0),3),"")</f>
        <v/>
      </c>
      <c r="F86" s="39"/>
      <c r="G86" s="115"/>
      <c r="H86" s="114"/>
      <c r="I86" s="114"/>
      <c r="J86" s="115"/>
      <c r="K86" s="39"/>
      <c r="L86" s="39"/>
      <c r="M86" s="115"/>
      <c r="N86" s="114"/>
      <c r="O86" s="114"/>
      <c r="P86" s="115"/>
      <c r="Q86" s="39"/>
      <c r="R86" s="39"/>
      <c r="S86" s="115"/>
      <c r="T86" s="114"/>
      <c r="U86" s="114"/>
      <c r="V86" s="115"/>
      <c r="W86" s="39"/>
      <c r="X86" s="39"/>
      <c r="Y86" s="115"/>
      <c r="Z86" s="114"/>
      <c r="AA86" s="114"/>
      <c r="AB86" s="115"/>
      <c r="AC86" s="39"/>
      <c r="AD86" s="39"/>
      <c r="AE86" s="115"/>
      <c r="AF86" s="114"/>
      <c r="AG86" s="114"/>
      <c r="AH86" s="115"/>
      <c r="AI86" s="39"/>
      <c r="AJ86" s="39"/>
      <c r="AK86" s="115"/>
      <c r="AL86" s="114"/>
      <c r="AM86" s="114"/>
      <c r="AN86" s="115"/>
      <c r="AO86" s="39"/>
      <c r="AP86" s="39"/>
      <c r="AQ86" s="115"/>
      <c r="AR86" s="114"/>
      <c r="AS86" s="114"/>
      <c r="AT86" s="115"/>
      <c r="AU86" s="39"/>
      <c r="AV86" s="39"/>
      <c r="AW86" s="115"/>
      <c r="AX86" s="114"/>
      <c r="AY86" s="114"/>
      <c r="AZ86" s="115"/>
      <c r="BA86" s="39"/>
      <c r="BB86" s="39"/>
      <c r="BC86" s="115"/>
      <c r="BD86" s="114"/>
      <c r="BE86" s="114"/>
      <c r="BF86" s="115"/>
      <c r="BG86" s="39"/>
      <c r="BH86" s="39"/>
      <c r="BI86" s="115"/>
      <c r="BJ86" s="114"/>
      <c r="BK86" s="114"/>
      <c r="BL86" s="115"/>
      <c r="BM86" s="39"/>
      <c r="BN86" s="39"/>
      <c r="BO86" s="115"/>
      <c r="BP86" s="114"/>
      <c r="BQ86" s="114"/>
      <c r="BR86" s="115"/>
      <c r="BS86" s="39"/>
      <c r="BT86" s="39"/>
      <c r="BU86" s="115"/>
      <c r="BV86" s="114"/>
      <c r="BW86" s="114"/>
      <c r="BX86" s="115"/>
      <c r="BY86" s="39"/>
      <c r="BZ86" s="39"/>
      <c r="CA86" s="115"/>
      <c r="CB86" s="114"/>
      <c r="CC86" s="114"/>
      <c r="CD86" s="115"/>
      <c r="CE86" s="39"/>
      <c r="CF86" s="39"/>
      <c r="CG86" s="115"/>
      <c r="CH86" s="114"/>
      <c r="CI86" s="114"/>
      <c r="CJ86" s="115"/>
      <c r="CK86" s="39"/>
      <c r="CL86" s="39"/>
      <c r="CM86" s="115"/>
      <c r="CN86" s="114"/>
      <c r="CO86" s="114"/>
      <c r="CP86" s="115"/>
      <c r="CQ86" s="39"/>
      <c r="CR86" s="39"/>
      <c r="CS86" s="115"/>
      <c r="CT86" s="114"/>
      <c r="CU86" s="114"/>
      <c r="CV86" s="115"/>
      <c r="CW86" s="39"/>
      <c r="CX86" s="39"/>
      <c r="CY86" s="115"/>
      <c r="CZ86" s="114"/>
      <c r="DA86" s="114"/>
      <c r="DB86" s="115"/>
      <c r="DC86" s="39"/>
      <c r="DD86" s="39"/>
      <c r="DE86" s="115"/>
      <c r="DF86" s="114"/>
      <c r="DG86" s="114"/>
      <c r="DH86" s="115"/>
      <c r="DI86" s="39"/>
      <c r="DJ86" s="39"/>
      <c r="DK86" s="115"/>
      <c r="DL86" s="114"/>
      <c r="DM86" s="114"/>
      <c r="DN86" s="115"/>
      <c r="DO86" s="39"/>
      <c r="DP86" s="39"/>
      <c r="DQ86" s="115"/>
      <c r="DR86" s="114"/>
      <c r="DS86" s="114"/>
      <c r="DT86" s="115"/>
      <c r="DU86" s="39"/>
      <c r="DV86" s="39"/>
      <c r="DW86" s="115"/>
      <c r="DX86" s="114"/>
      <c r="DY86" s="114"/>
      <c r="DZ86" s="115"/>
      <c r="EA86" s="39"/>
      <c r="EB86" s="39"/>
      <c r="EC86" s="115"/>
      <c r="ED86" s="114"/>
      <c r="EE86" s="114"/>
      <c r="EF86" s="115"/>
      <c r="EG86" s="39"/>
      <c r="EH86" s="39"/>
      <c r="EI86" s="115"/>
      <c r="EJ86" s="114"/>
      <c r="EK86" s="114"/>
      <c r="EL86" s="115"/>
      <c r="EM86" s="39"/>
      <c r="EN86" s="39"/>
      <c r="EO86" s="115"/>
      <c r="EP86" s="114"/>
      <c r="EQ86" s="114"/>
      <c r="ER86" s="115"/>
      <c r="ES86" s="39"/>
      <c r="ET86" s="39"/>
      <c r="EU86" s="115"/>
      <c r="EV86" s="114"/>
      <c r="EW86" s="114"/>
      <c r="EX86" s="115"/>
      <c r="EY86" s="39"/>
      <c r="EZ86" s="39"/>
      <c r="FA86" s="115"/>
      <c r="FB86" s="114"/>
      <c r="FC86" s="114"/>
      <c r="FD86" s="115"/>
      <c r="FE86" s="39"/>
      <c r="FF86" s="39"/>
      <c r="FG86" s="115"/>
      <c r="FH86" s="114"/>
      <c r="FI86" s="114"/>
      <c r="FJ86" s="115"/>
      <c r="FK86" s="39"/>
      <c r="FL86" s="39"/>
      <c r="FM86" s="115"/>
      <c r="FN86" s="114"/>
      <c r="FO86" s="114"/>
      <c r="FP86" s="115"/>
      <c r="FQ86" s="39"/>
      <c r="FR86" s="39"/>
      <c r="FS86" s="115"/>
      <c r="FT86" s="114"/>
      <c r="FU86" s="114"/>
      <c r="FV86" s="115"/>
      <c r="FW86" s="39"/>
      <c r="FX86" s="39"/>
      <c r="FY86" s="115"/>
      <c r="FZ86" s="114"/>
      <c r="GA86" s="114"/>
      <c r="GB86" s="115"/>
      <c r="GC86" s="39"/>
      <c r="GD86" s="39"/>
      <c r="GE86" s="115"/>
      <c r="GF86" s="114"/>
      <c r="GG86" s="114"/>
      <c r="GH86" s="115"/>
      <c r="GI86" s="39"/>
      <c r="GJ86" s="39"/>
      <c r="GK86" s="115"/>
      <c r="GL86" s="114"/>
      <c r="GM86" s="114"/>
      <c r="GN86" s="115"/>
      <c r="GO86" s="39"/>
      <c r="GP86" s="48"/>
    </row>
    <row r="87" spans="1:198" ht="50.1" customHeight="1">
      <c r="A87" s="45"/>
      <c r="B87" s="108"/>
      <c r="C87" s="89" t="str">
        <f>IFERROR(INDEX(Schedule!$A$3:$C$258,MATCH('BASIC DATA'!B87,Schedule!$A$3:$A$258,0),2),"")</f>
        <v/>
      </c>
      <c r="D87" s="40"/>
      <c r="E87" s="89" t="str">
        <f>IFERROR(INDEX(Schedule!$A$3:$C$258,MATCH('BASIC DATA'!B87,Schedule!$A$3:$A$258,0),3),"")</f>
        <v/>
      </c>
      <c r="F87" s="39"/>
      <c r="G87" s="115"/>
      <c r="H87" s="114"/>
      <c r="I87" s="114"/>
      <c r="J87" s="115"/>
      <c r="K87" s="39"/>
      <c r="L87" s="39"/>
      <c r="M87" s="115"/>
      <c r="N87" s="114"/>
      <c r="O87" s="114"/>
      <c r="P87" s="115"/>
      <c r="Q87" s="39"/>
      <c r="R87" s="39"/>
      <c r="S87" s="115"/>
      <c r="T87" s="114"/>
      <c r="U87" s="114"/>
      <c r="V87" s="115"/>
      <c r="W87" s="39"/>
      <c r="X87" s="39"/>
      <c r="Y87" s="115"/>
      <c r="Z87" s="114"/>
      <c r="AA87" s="114"/>
      <c r="AB87" s="115"/>
      <c r="AC87" s="39"/>
      <c r="AD87" s="39"/>
      <c r="AE87" s="115"/>
      <c r="AF87" s="114"/>
      <c r="AG87" s="114"/>
      <c r="AH87" s="115"/>
      <c r="AI87" s="39"/>
      <c r="AJ87" s="39"/>
      <c r="AK87" s="115"/>
      <c r="AL87" s="114"/>
      <c r="AM87" s="114"/>
      <c r="AN87" s="115"/>
      <c r="AO87" s="39"/>
      <c r="AP87" s="39"/>
      <c r="AQ87" s="115"/>
      <c r="AR87" s="114"/>
      <c r="AS87" s="114"/>
      <c r="AT87" s="115"/>
      <c r="AU87" s="39"/>
      <c r="AV87" s="39"/>
      <c r="AW87" s="115"/>
      <c r="AX87" s="114"/>
      <c r="AY87" s="114"/>
      <c r="AZ87" s="115"/>
      <c r="BA87" s="39"/>
      <c r="BB87" s="39"/>
      <c r="BC87" s="115"/>
      <c r="BD87" s="114"/>
      <c r="BE87" s="114"/>
      <c r="BF87" s="115"/>
      <c r="BG87" s="39"/>
      <c r="BH87" s="39"/>
      <c r="BI87" s="115"/>
      <c r="BJ87" s="114"/>
      <c r="BK87" s="114"/>
      <c r="BL87" s="115"/>
      <c r="BM87" s="39"/>
      <c r="BN87" s="39"/>
      <c r="BO87" s="115"/>
      <c r="BP87" s="114"/>
      <c r="BQ87" s="114"/>
      <c r="BR87" s="115"/>
      <c r="BS87" s="39"/>
      <c r="BT87" s="39"/>
      <c r="BU87" s="115"/>
      <c r="BV87" s="114"/>
      <c r="BW87" s="114"/>
      <c r="BX87" s="115"/>
      <c r="BY87" s="39"/>
      <c r="BZ87" s="39"/>
      <c r="CA87" s="115"/>
      <c r="CB87" s="114"/>
      <c r="CC87" s="114"/>
      <c r="CD87" s="115"/>
      <c r="CE87" s="39"/>
      <c r="CF87" s="39"/>
      <c r="CG87" s="115"/>
      <c r="CH87" s="114"/>
      <c r="CI87" s="114"/>
      <c r="CJ87" s="115"/>
      <c r="CK87" s="39"/>
      <c r="CL87" s="39"/>
      <c r="CM87" s="115"/>
      <c r="CN87" s="114"/>
      <c r="CO87" s="114"/>
      <c r="CP87" s="115"/>
      <c r="CQ87" s="39"/>
      <c r="CR87" s="39"/>
      <c r="CS87" s="115"/>
      <c r="CT87" s="114"/>
      <c r="CU87" s="114"/>
      <c r="CV87" s="115"/>
      <c r="CW87" s="39"/>
      <c r="CX87" s="39"/>
      <c r="CY87" s="115"/>
      <c r="CZ87" s="114"/>
      <c r="DA87" s="114"/>
      <c r="DB87" s="115"/>
      <c r="DC87" s="39"/>
      <c r="DD87" s="39"/>
      <c r="DE87" s="115"/>
      <c r="DF87" s="114"/>
      <c r="DG87" s="114"/>
      <c r="DH87" s="115"/>
      <c r="DI87" s="39"/>
      <c r="DJ87" s="39"/>
      <c r="DK87" s="115"/>
      <c r="DL87" s="114"/>
      <c r="DM87" s="114"/>
      <c r="DN87" s="115"/>
      <c r="DO87" s="39"/>
      <c r="DP87" s="39"/>
      <c r="DQ87" s="115"/>
      <c r="DR87" s="114"/>
      <c r="DS87" s="114"/>
      <c r="DT87" s="115"/>
      <c r="DU87" s="39"/>
      <c r="DV87" s="39"/>
      <c r="DW87" s="115"/>
      <c r="DX87" s="114"/>
      <c r="DY87" s="114"/>
      <c r="DZ87" s="115"/>
      <c r="EA87" s="39"/>
      <c r="EB87" s="39"/>
      <c r="EC87" s="115"/>
      <c r="ED87" s="114"/>
      <c r="EE87" s="114"/>
      <c r="EF87" s="115"/>
      <c r="EG87" s="39"/>
      <c r="EH87" s="39"/>
      <c r="EI87" s="115"/>
      <c r="EJ87" s="114"/>
      <c r="EK87" s="114"/>
      <c r="EL87" s="115"/>
      <c r="EM87" s="39"/>
      <c r="EN87" s="39"/>
      <c r="EO87" s="115"/>
      <c r="EP87" s="114"/>
      <c r="EQ87" s="114"/>
      <c r="ER87" s="115"/>
      <c r="ES87" s="39"/>
      <c r="ET87" s="39"/>
      <c r="EU87" s="115"/>
      <c r="EV87" s="114"/>
      <c r="EW87" s="114"/>
      <c r="EX87" s="115"/>
      <c r="EY87" s="39"/>
      <c r="EZ87" s="39"/>
      <c r="FA87" s="115"/>
      <c r="FB87" s="114"/>
      <c r="FC87" s="114"/>
      <c r="FD87" s="115"/>
      <c r="FE87" s="39"/>
      <c r="FF87" s="39"/>
      <c r="FG87" s="115"/>
      <c r="FH87" s="114"/>
      <c r="FI87" s="114"/>
      <c r="FJ87" s="115"/>
      <c r="FK87" s="39"/>
      <c r="FL87" s="39"/>
      <c r="FM87" s="115"/>
      <c r="FN87" s="114"/>
      <c r="FO87" s="114"/>
      <c r="FP87" s="115"/>
      <c r="FQ87" s="39"/>
      <c r="FR87" s="39"/>
      <c r="FS87" s="115"/>
      <c r="FT87" s="114"/>
      <c r="FU87" s="114"/>
      <c r="FV87" s="115"/>
      <c r="FW87" s="39"/>
      <c r="FX87" s="39"/>
      <c r="FY87" s="115"/>
      <c r="FZ87" s="114"/>
      <c r="GA87" s="114"/>
      <c r="GB87" s="115"/>
      <c r="GC87" s="39"/>
      <c r="GD87" s="39"/>
      <c r="GE87" s="115"/>
      <c r="GF87" s="114"/>
      <c r="GG87" s="114"/>
      <c r="GH87" s="115"/>
      <c r="GI87" s="39"/>
      <c r="GJ87" s="39"/>
      <c r="GK87" s="115"/>
      <c r="GL87" s="114"/>
      <c r="GM87" s="114"/>
      <c r="GN87" s="115"/>
      <c r="GO87" s="39"/>
      <c r="GP87" s="48"/>
    </row>
    <row r="88" spans="1:198" ht="50.1" customHeight="1">
      <c r="A88" s="45"/>
      <c r="B88" s="108"/>
      <c r="C88" s="89" t="str">
        <f>IFERROR(INDEX(Schedule!$A$3:$C$258,MATCH('BASIC DATA'!B88,Schedule!$A$3:$A$258,0),2),"")</f>
        <v/>
      </c>
      <c r="D88" s="40"/>
      <c r="E88" s="89" t="str">
        <f>IFERROR(INDEX(Schedule!$A$3:$C$258,MATCH('BASIC DATA'!B88,Schedule!$A$3:$A$258,0),3),"")</f>
        <v/>
      </c>
      <c r="F88" s="39"/>
      <c r="G88" s="115"/>
      <c r="H88" s="114"/>
      <c r="I88" s="114"/>
      <c r="J88" s="115"/>
      <c r="K88" s="39"/>
      <c r="L88" s="39"/>
      <c r="M88" s="115"/>
      <c r="N88" s="114"/>
      <c r="O88" s="114"/>
      <c r="P88" s="115"/>
      <c r="Q88" s="39"/>
      <c r="R88" s="39"/>
      <c r="S88" s="115"/>
      <c r="T88" s="114"/>
      <c r="U88" s="114"/>
      <c r="V88" s="115"/>
      <c r="W88" s="39"/>
      <c r="X88" s="39"/>
      <c r="Y88" s="115"/>
      <c r="Z88" s="114"/>
      <c r="AA88" s="114"/>
      <c r="AB88" s="115"/>
      <c r="AC88" s="39"/>
      <c r="AD88" s="39"/>
      <c r="AE88" s="115"/>
      <c r="AF88" s="114"/>
      <c r="AG88" s="114"/>
      <c r="AH88" s="115"/>
      <c r="AI88" s="39"/>
      <c r="AJ88" s="39"/>
      <c r="AK88" s="115"/>
      <c r="AL88" s="114"/>
      <c r="AM88" s="114"/>
      <c r="AN88" s="115"/>
      <c r="AO88" s="39"/>
      <c r="AP88" s="39"/>
      <c r="AQ88" s="115"/>
      <c r="AR88" s="114"/>
      <c r="AS88" s="114"/>
      <c r="AT88" s="115"/>
      <c r="AU88" s="39"/>
      <c r="AV88" s="39"/>
      <c r="AW88" s="115"/>
      <c r="AX88" s="114"/>
      <c r="AY88" s="114"/>
      <c r="AZ88" s="115"/>
      <c r="BA88" s="39"/>
      <c r="BB88" s="39"/>
      <c r="BC88" s="115"/>
      <c r="BD88" s="114"/>
      <c r="BE88" s="114"/>
      <c r="BF88" s="115"/>
      <c r="BG88" s="39"/>
      <c r="BH88" s="39"/>
      <c r="BI88" s="115"/>
      <c r="BJ88" s="114"/>
      <c r="BK88" s="114"/>
      <c r="BL88" s="115"/>
      <c r="BM88" s="39"/>
      <c r="BN88" s="39"/>
      <c r="BO88" s="115"/>
      <c r="BP88" s="114"/>
      <c r="BQ88" s="114"/>
      <c r="BR88" s="115"/>
      <c r="BS88" s="39"/>
      <c r="BT88" s="39"/>
      <c r="BU88" s="115"/>
      <c r="BV88" s="114"/>
      <c r="BW88" s="114"/>
      <c r="BX88" s="115"/>
      <c r="BY88" s="39"/>
      <c r="BZ88" s="39"/>
      <c r="CA88" s="115"/>
      <c r="CB88" s="114"/>
      <c r="CC88" s="114"/>
      <c r="CD88" s="115"/>
      <c r="CE88" s="39"/>
      <c r="CF88" s="39"/>
      <c r="CG88" s="115"/>
      <c r="CH88" s="114"/>
      <c r="CI88" s="114"/>
      <c r="CJ88" s="115"/>
      <c r="CK88" s="39"/>
      <c r="CL88" s="39"/>
      <c r="CM88" s="115"/>
      <c r="CN88" s="114"/>
      <c r="CO88" s="114"/>
      <c r="CP88" s="115"/>
      <c r="CQ88" s="39"/>
      <c r="CR88" s="39"/>
      <c r="CS88" s="115"/>
      <c r="CT88" s="114"/>
      <c r="CU88" s="114"/>
      <c r="CV88" s="115"/>
      <c r="CW88" s="39"/>
      <c r="CX88" s="39"/>
      <c r="CY88" s="115"/>
      <c r="CZ88" s="114"/>
      <c r="DA88" s="114"/>
      <c r="DB88" s="115"/>
      <c r="DC88" s="39"/>
      <c r="DD88" s="39"/>
      <c r="DE88" s="115"/>
      <c r="DF88" s="114"/>
      <c r="DG88" s="114"/>
      <c r="DH88" s="115"/>
      <c r="DI88" s="39"/>
      <c r="DJ88" s="39"/>
      <c r="DK88" s="115"/>
      <c r="DL88" s="114"/>
      <c r="DM88" s="114"/>
      <c r="DN88" s="115"/>
      <c r="DO88" s="39"/>
      <c r="DP88" s="39"/>
      <c r="DQ88" s="115"/>
      <c r="DR88" s="114"/>
      <c r="DS88" s="114"/>
      <c r="DT88" s="115"/>
      <c r="DU88" s="39"/>
      <c r="DV88" s="39"/>
      <c r="DW88" s="115"/>
      <c r="DX88" s="114"/>
      <c r="DY88" s="114"/>
      <c r="DZ88" s="115"/>
      <c r="EA88" s="39"/>
      <c r="EB88" s="39"/>
      <c r="EC88" s="115"/>
      <c r="ED88" s="114"/>
      <c r="EE88" s="114"/>
      <c r="EF88" s="115"/>
      <c r="EG88" s="39"/>
      <c r="EH88" s="39"/>
      <c r="EI88" s="115"/>
      <c r="EJ88" s="114"/>
      <c r="EK88" s="114"/>
      <c r="EL88" s="115"/>
      <c r="EM88" s="39"/>
      <c r="EN88" s="39"/>
      <c r="EO88" s="115"/>
      <c r="EP88" s="114"/>
      <c r="EQ88" s="114"/>
      <c r="ER88" s="115"/>
      <c r="ES88" s="39"/>
      <c r="ET88" s="39"/>
      <c r="EU88" s="115"/>
      <c r="EV88" s="114"/>
      <c r="EW88" s="114"/>
      <c r="EX88" s="115"/>
      <c r="EY88" s="39"/>
      <c r="EZ88" s="39"/>
      <c r="FA88" s="115"/>
      <c r="FB88" s="114"/>
      <c r="FC88" s="114"/>
      <c r="FD88" s="115"/>
      <c r="FE88" s="39"/>
      <c r="FF88" s="39"/>
      <c r="FG88" s="115"/>
      <c r="FH88" s="114"/>
      <c r="FI88" s="114"/>
      <c r="FJ88" s="115"/>
      <c r="FK88" s="39"/>
      <c r="FL88" s="39"/>
      <c r="FM88" s="115"/>
      <c r="FN88" s="114"/>
      <c r="FO88" s="114"/>
      <c r="FP88" s="115"/>
      <c r="FQ88" s="39"/>
      <c r="FR88" s="39"/>
      <c r="FS88" s="115"/>
      <c r="FT88" s="114"/>
      <c r="FU88" s="114"/>
      <c r="FV88" s="115"/>
      <c r="FW88" s="39"/>
      <c r="FX88" s="39"/>
      <c r="FY88" s="115"/>
      <c r="FZ88" s="114"/>
      <c r="GA88" s="114"/>
      <c r="GB88" s="115"/>
      <c r="GC88" s="39"/>
      <c r="GD88" s="39"/>
      <c r="GE88" s="115"/>
      <c r="GF88" s="114"/>
      <c r="GG88" s="114"/>
      <c r="GH88" s="115"/>
      <c r="GI88" s="39"/>
      <c r="GJ88" s="39"/>
      <c r="GK88" s="115"/>
      <c r="GL88" s="114"/>
      <c r="GM88" s="114"/>
      <c r="GN88" s="115"/>
      <c r="GO88" s="39"/>
      <c r="GP88" s="48"/>
    </row>
    <row r="89" spans="1:198" ht="50.1" customHeight="1">
      <c r="A89" s="45"/>
      <c r="B89" s="108"/>
      <c r="C89" s="89" t="str">
        <f>IFERROR(INDEX(Schedule!$A$3:$C$258,MATCH('BASIC DATA'!B89,Schedule!$A$3:$A$258,0),2),"")</f>
        <v/>
      </c>
      <c r="D89" s="40"/>
      <c r="E89" s="89" t="str">
        <f>IFERROR(INDEX(Schedule!$A$3:$C$258,MATCH('BASIC DATA'!B89,Schedule!$A$3:$A$258,0),3),"")</f>
        <v/>
      </c>
      <c r="F89" s="39"/>
      <c r="G89" s="115"/>
      <c r="H89" s="114"/>
      <c r="I89" s="114"/>
      <c r="J89" s="115"/>
      <c r="K89" s="39"/>
      <c r="L89" s="39"/>
      <c r="M89" s="115"/>
      <c r="N89" s="114"/>
      <c r="O89" s="114"/>
      <c r="P89" s="115"/>
      <c r="Q89" s="39"/>
      <c r="R89" s="39"/>
      <c r="S89" s="115"/>
      <c r="T89" s="114"/>
      <c r="U89" s="114"/>
      <c r="V89" s="115"/>
      <c r="W89" s="39"/>
      <c r="X89" s="39"/>
      <c r="Y89" s="115"/>
      <c r="Z89" s="114"/>
      <c r="AA89" s="114"/>
      <c r="AB89" s="115"/>
      <c r="AC89" s="39"/>
      <c r="AD89" s="39"/>
      <c r="AE89" s="115"/>
      <c r="AF89" s="114"/>
      <c r="AG89" s="114"/>
      <c r="AH89" s="115"/>
      <c r="AI89" s="39"/>
      <c r="AJ89" s="39"/>
      <c r="AK89" s="115"/>
      <c r="AL89" s="114"/>
      <c r="AM89" s="114"/>
      <c r="AN89" s="115"/>
      <c r="AO89" s="39"/>
      <c r="AP89" s="39"/>
      <c r="AQ89" s="115"/>
      <c r="AR89" s="114"/>
      <c r="AS89" s="114"/>
      <c r="AT89" s="115"/>
      <c r="AU89" s="39"/>
      <c r="AV89" s="39"/>
      <c r="AW89" s="115"/>
      <c r="AX89" s="114"/>
      <c r="AY89" s="114"/>
      <c r="AZ89" s="115"/>
      <c r="BA89" s="39"/>
      <c r="BB89" s="39"/>
      <c r="BC89" s="115"/>
      <c r="BD89" s="114"/>
      <c r="BE89" s="114"/>
      <c r="BF89" s="115"/>
      <c r="BG89" s="39"/>
      <c r="BH89" s="39"/>
      <c r="BI89" s="115"/>
      <c r="BJ89" s="114"/>
      <c r="BK89" s="114"/>
      <c r="BL89" s="115"/>
      <c r="BM89" s="39"/>
      <c r="BN89" s="39"/>
      <c r="BO89" s="115"/>
      <c r="BP89" s="114"/>
      <c r="BQ89" s="114"/>
      <c r="BR89" s="115"/>
      <c r="BS89" s="39"/>
      <c r="BT89" s="39"/>
      <c r="BU89" s="115"/>
      <c r="BV89" s="114"/>
      <c r="BW89" s="114"/>
      <c r="BX89" s="115"/>
      <c r="BY89" s="39"/>
      <c r="BZ89" s="39"/>
      <c r="CA89" s="115"/>
      <c r="CB89" s="114"/>
      <c r="CC89" s="114"/>
      <c r="CD89" s="115"/>
      <c r="CE89" s="39"/>
      <c r="CF89" s="39"/>
      <c r="CG89" s="115"/>
      <c r="CH89" s="114"/>
      <c r="CI89" s="114"/>
      <c r="CJ89" s="115"/>
      <c r="CK89" s="39"/>
      <c r="CL89" s="39"/>
      <c r="CM89" s="115"/>
      <c r="CN89" s="114"/>
      <c r="CO89" s="114"/>
      <c r="CP89" s="115"/>
      <c r="CQ89" s="39"/>
      <c r="CR89" s="39"/>
      <c r="CS89" s="115"/>
      <c r="CT89" s="114"/>
      <c r="CU89" s="114"/>
      <c r="CV89" s="115"/>
      <c r="CW89" s="39"/>
      <c r="CX89" s="39"/>
      <c r="CY89" s="115"/>
      <c r="CZ89" s="114"/>
      <c r="DA89" s="114"/>
      <c r="DB89" s="115"/>
      <c r="DC89" s="39"/>
      <c r="DD89" s="39"/>
      <c r="DE89" s="115"/>
      <c r="DF89" s="114"/>
      <c r="DG89" s="114"/>
      <c r="DH89" s="115"/>
      <c r="DI89" s="39"/>
      <c r="DJ89" s="39"/>
      <c r="DK89" s="115"/>
      <c r="DL89" s="114"/>
      <c r="DM89" s="114"/>
      <c r="DN89" s="115"/>
      <c r="DO89" s="39"/>
      <c r="DP89" s="39"/>
      <c r="DQ89" s="115"/>
      <c r="DR89" s="114"/>
      <c r="DS89" s="114"/>
      <c r="DT89" s="115"/>
      <c r="DU89" s="39"/>
      <c r="DV89" s="39"/>
      <c r="DW89" s="115"/>
      <c r="DX89" s="114"/>
      <c r="DY89" s="114"/>
      <c r="DZ89" s="115"/>
      <c r="EA89" s="39"/>
      <c r="EB89" s="39"/>
      <c r="EC89" s="115"/>
      <c r="ED89" s="114"/>
      <c r="EE89" s="114"/>
      <c r="EF89" s="115"/>
      <c r="EG89" s="39"/>
      <c r="EH89" s="39"/>
      <c r="EI89" s="115"/>
      <c r="EJ89" s="114"/>
      <c r="EK89" s="114"/>
      <c r="EL89" s="115"/>
      <c r="EM89" s="39"/>
      <c r="EN89" s="39"/>
      <c r="EO89" s="115"/>
      <c r="EP89" s="114"/>
      <c r="EQ89" s="114"/>
      <c r="ER89" s="115"/>
      <c r="ES89" s="39"/>
      <c r="ET89" s="39"/>
      <c r="EU89" s="115"/>
      <c r="EV89" s="114"/>
      <c r="EW89" s="114"/>
      <c r="EX89" s="115"/>
      <c r="EY89" s="39"/>
      <c r="EZ89" s="39"/>
      <c r="FA89" s="115"/>
      <c r="FB89" s="114"/>
      <c r="FC89" s="114"/>
      <c r="FD89" s="115"/>
      <c r="FE89" s="39"/>
      <c r="FF89" s="39"/>
      <c r="FG89" s="115"/>
      <c r="FH89" s="114"/>
      <c r="FI89" s="114"/>
      <c r="FJ89" s="115"/>
      <c r="FK89" s="39"/>
      <c r="FL89" s="39"/>
      <c r="FM89" s="115"/>
      <c r="FN89" s="114"/>
      <c r="FO89" s="114"/>
      <c r="FP89" s="115"/>
      <c r="FQ89" s="39"/>
      <c r="FR89" s="39"/>
      <c r="FS89" s="115"/>
      <c r="FT89" s="114"/>
      <c r="FU89" s="114"/>
      <c r="FV89" s="115"/>
      <c r="FW89" s="39"/>
      <c r="FX89" s="39"/>
      <c r="FY89" s="115"/>
      <c r="FZ89" s="114"/>
      <c r="GA89" s="114"/>
      <c r="GB89" s="115"/>
      <c r="GC89" s="39"/>
      <c r="GD89" s="39"/>
      <c r="GE89" s="115"/>
      <c r="GF89" s="114"/>
      <c r="GG89" s="114"/>
      <c r="GH89" s="115"/>
      <c r="GI89" s="39"/>
      <c r="GJ89" s="39"/>
      <c r="GK89" s="115"/>
      <c r="GL89" s="114"/>
      <c r="GM89" s="114"/>
      <c r="GN89" s="115"/>
      <c r="GO89" s="39"/>
      <c r="GP89" s="48"/>
    </row>
    <row r="90" spans="1:198" ht="50.1" customHeight="1">
      <c r="A90" s="45"/>
      <c r="B90" s="108"/>
      <c r="C90" s="89" t="str">
        <f>IFERROR(INDEX(Schedule!$A$3:$C$258,MATCH('BASIC DATA'!B90,Schedule!$A$3:$A$258,0),2),"")</f>
        <v/>
      </c>
      <c r="D90" s="40"/>
      <c r="E90" s="89" t="str">
        <f>IFERROR(INDEX(Schedule!$A$3:$C$258,MATCH('BASIC DATA'!B90,Schedule!$A$3:$A$258,0),3),"")</f>
        <v/>
      </c>
      <c r="F90" s="39"/>
      <c r="G90" s="115"/>
      <c r="H90" s="114"/>
      <c r="I90" s="114"/>
      <c r="J90" s="115"/>
      <c r="K90" s="39"/>
      <c r="L90" s="39"/>
      <c r="M90" s="115"/>
      <c r="N90" s="114"/>
      <c r="O90" s="114"/>
      <c r="P90" s="115"/>
      <c r="Q90" s="39"/>
      <c r="R90" s="39"/>
      <c r="S90" s="115"/>
      <c r="T90" s="114"/>
      <c r="U90" s="114"/>
      <c r="V90" s="115"/>
      <c r="W90" s="39"/>
      <c r="X90" s="39"/>
      <c r="Y90" s="115"/>
      <c r="Z90" s="114"/>
      <c r="AA90" s="114"/>
      <c r="AB90" s="115"/>
      <c r="AC90" s="39"/>
      <c r="AD90" s="39"/>
      <c r="AE90" s="115"/>
      <c r="AF90" s="114"/>
      <c r="AG90" s="114"/>
      <c r="AH90" s="115"/>
      <c r="AI90" s="39"/>
      <c r="AJ90" s="39"/>
      <c r="AK90" s="115"/>
      <c r="AL90" s="114"/>
      <c r="AM90" s="114"/>
      <c r="AN90" s="115"/>
      <c r="AO90" s="39"/>
      <c r="AP90" s="39"/>
      <c r="AQ90" s="115"/>
      <c r="AR90" s="114"/>
      <c r="AS90" s="114"/>
      <c r="AT90" s="115"/>
      <c r="AU90" s="39"/>
      <c r="AV90" s="39"/>
      <c r="AW90" s="115"/>
      <c r="AX90" s="114"/>
      <c r="AY90" s="114"/>
      <c r="AZ90" s="115"/>
      <c r="BA90" s="39"/>
      <c r="BB90" s="39"/>
      <c r="BC90" s="115"/>
      <c r="BD90" s="114"/>
      <c r="BE90" s="114"/>
      <c r="BF90" s="115"/>
      <c r="BG90" s="39"/>
      <c r="BH90" s="39"/>
      <c r="BI90" s="115"/>
      <c r="BJ90" s="114"/>
      <c r="BK90" s="114"/>
      <c r="BL90" s="115"/>
      <c r="BM90" s="39"/>
      <c r="BN90" s="39"/>
      <c r="BO90" s="115"/>
      <c r="BP90" s="114"/>
      <c r="BQ90" s="114"/>
      <c r="BR90" s="115"/>
      <c r="BS90" s="39"/>
      <c r="BT90" s="39"/>
      <c r="BU90" s="115"/>
      <c r="BV90" s="114"/>
      <c r="BW90" s="114"/>
      <c r="BX90" s="115"/>
      <c r="BY90" s="39"/>
      <c r="BZ90" s="39"/>
      <c r="CA90" s="115"/>
      <c r="CB90" s="114"/>
      <c r="CC90" s="114"/>
      <c r="CD90" s="115"/>
      <c r="CE90" s="39"/>
      <c r="CF90" s="39"/>
      <c r="CG90" s="115"/>
      <c r="CH90" s="114"/>
      <c r="CI90" s="114"/>
      <c r="CJ90" s="115"/>
      <c r="CK90" s="39"/>
      <c r="CL90" s="39"/>
      <c r="CM90" s="115"/>
      <c r="CN90" s="114"/>
      <c r="CO90" s="114"/>
      <c r="CP90" s="115"/>
      <c r="CQ90" s="39"/>
      <c r="CR90" s="39"/>
      <c r="CS90" s="115"/>
      <c r="CT90" s="114"/>
      <c r="CU90" s="114"/>
      <c r="CV90" s="115"/>
      <c r="CW90" s="39"/>
      <c r="CX90" s="39"/>
      <c r="CY90" s="115"/>
      <c r="CZ90" s="114"/>
      <c r="DA90" s="114"/>
      <c r="DB90" s="115"/>
      <c r="DC90" s="39"/>
      <c r="DD90" s="39"/>
      <c r="DE90" s="115"/>
      <c r="DF90" s="114"/>
      <c r="DG90" s="114"/>
      <c r="DH90" s="115"/>
      <c r="DI90" s="39"/>
      <c r="DJ90" s="39"/>
      <c r="DK90" s="115"/>
      <c r="DL90" s="114"/>
      <c r="DM90" s="114"/>
      <c r="DN90" s="115"/>
      <c r="DO90" s="39"/>
      <c r="DP90" s="39"/>
      <c r="DQ90" s="115"/>
      <c r="DR90" s="114"/>
      <c r="DS90" s="114"/>
      <c r="DT90" s="115"/>
      <c r="DU90" s="39"/>
      <c r="DV90" s="39"/>
      <c r="DW90" s="115"/>
      <c r="DX90" s="114"/>
      <c r="DY90" s="114"/>
      <c r="DZ90" s="115"/>
      <c r="EA90" s="39"/>
      <c r="EB90" s="39"/>
      <c r="EC90" s="115"/>
      <c r="ED90" s="114"/>
      <c r="EE90" s="114"/>
      <c r="EF90" s="115"/>
      <c r="EG90" s="39"/>
      <c r="EH90" s="39"/>
      <c r="EI90" s="115"/>
      <c r="EJ90" s="114"/>
      <c r="EK90" s="114"/>
      <c r="EL90" s="115"/>
      <c r="EM90" s="39"/>
      <c r="EN90" s="39"/>
      <c r="EO90" s="115"/>
      <c r="EP90" s="114"/>
      <c r="EQ90" s="114"/>
      <c r="ER90" s="115"/>
      <c r="ES90" s="39"/>
      <c r="ET90" s="39"/>
      <c r="EU90" s="115"/>
      <c r="EV90" s="114"/>
      <c r="EW90" s="114"/>
      <c r="EX90" s="115"/>
      <c r="EY90" s="39"/>
      <c r="EZ90" s="39"/>
      <c r="FA90" s="115"/>
      <c r="FB90" s="114"/>
      <c r="FC90" s="114"/>
      <c r="FD90" s="115"/>
      <c r="FE90" s="39"/>
      <c r="FF90" s="39"/>
      <c r="FG90" s="115"/>
      <c r="FH90" s="114"/>
      <c r="FI90" s="114"/>
      <c r="FJ90" s="115"/>
      <c r="FK90" s="39"/>
      <c r="FL90" s="39"/>
      <c r="FM90" s="115"/>
      <c r="FN90" s="114"/>
      <c r="FO90" s="114"/>
      <c r="FP90" s="115"/>
      <c r="FQ90" s="39"/>
      <c r="FR90" s="39"/>
      <c r="FS90" s="115"/>
      <c r="FT90" s="114"/>
      <c r="FU90" s="114"/>
      <c r="FV90" s="115"/>
      <c r="FW90" s="39"/>
      <c r="FX90" s="39"/>
      <c r="FY90" s="115"/>
      <c r="FZ90" s="114"/>
      <c r="GA90" s="114"/>
      <c r="GB90" s="115"/>
      <c r="GC90" s="39"/>
      <c r="GD90" s="39"/>
      <c r="GE90" s="115"/>
      <c r="GF90" s="114"/>
      <c r="GG90" s="114"/>
      <c r="GH90" s="115"/>
      <c r="GI90" s="39"/>
      <c r="GJ90" s="39"/>
      <c r="GK90" s="115"/>
      <c r="GL90" s="114"/>
      <c r="GM90" s="114"/>
      <c r="GN90" s="115"/>
      <c r="GO90" s="39"/>
      <c r="GP90" s="48"/>
    </row>
    <row r="91" spans="1:198" ht="50.1" customHeight="1">
      <c r="A91" s="45"/>
      <c r="B91" s="108"/>
      <c r="C91" s="89" t="str">
        <f>IFERROR(INDEX(Schedule!$A$3:$C$258,MATCH('BASIC DATA'!B91,Schedule!$A$3:$A$258,0),2),"")</f>
        <v/>
      </c>
      <c r="D91" s="40"/>
      <c r="E91" s="89" t="str">
        <f>IFERROR(INDEX(Schedule!$A$3:$C$258,MATCH('BASIC DATA'!B91,Schedule!$A$3:$A$258,0),3),"")</f>
        <v/>
      </c>
      <c r="F91" s="39"/>
      <c r="G91" s="115"/>
      <c r="H91" s="114"/>
      <c r="I91" s="114"/>
      <c r="J91" s="115"/>
      <c r="K91" s="39"/>
      <c r="L91" s="39"/>
      <c r="M91" s="115"/>
      <c r="N91" s="114"/>
      <c r="O91" s="114"/>
      <c r="P91" s="115"/>
      <c r="Q91" s="39"/>
      <c r="R91" s="39"/>
      <c r="S91" s="115"/>
      <c r="T91" s="114"/>
      <c r="U91" s="114"/>
      <c r="V91" s="115"/>
      <c r="W91" s="39"/>
      <c r="X91" s="39"/>
      <c r="Y91" s="115"/>
      <c r="Z91" s="114"/>
      <c r="AA91" s="114"/>
      <c r="AB91" s="115"/>
      <c r="AC91" s="39"/>
      <c r="AD91" s="39"/>
      <c r="AE91" s="115"/>
      <c r="AF91" s="114"/>
      <c r="AG91" s="114"/>
      <c r="AH91" s="115"/>
      <c r="AI91" s="39"/>
      <c r="AJ91" s="39"/>
      <c r="AK91" s="115"/>
      <c r="AL91" s="114"/>
      <c r="AM91" s="114"/>
      <c r="AN91" s="115"/>
      <c r="AO91" s="39"/>
      <c r="AP91" s="39"/>
      <c r="AQ91" s="115"/>
      <c r="AR91" s="114"/>
      <c r="AS91" s="114"/>
      <c r="AT91" s="115"/>
      <c r="AU91" s="39"/>
      <c r="AV91" s="39"/>
      <c r="AW91" s="115"/>
      <c r="AX91" s="114"/>
      <c r="AY91" s="114"/>
      <c r="AZ91" s="115"/>
      <c r="BA91" s="39"/>
      <c r="BB91" s="39"/>
      <c r="BC91" s="115"/>
      <c r="BD91" s="114"/>
      <c r="BE91" s="114"/>
      <c r="BF91" s="115"/>
      <c r="BG91" s="39"/>
      <c r="BH91" s="39"/>
      <c r="BI91" s="115"/>
      <c r="BJ91" s="114"/>
      <c r="BK91" s="114"/>
      <c r="BL91" s="115"/>
      <c r="BM91" s="39"/>
      <c r="BN91" s="39"/>
      <c r="BO91" s="115"/>
      <c r="BP91" s="114"/>
      <c r="BQ91" s="114"/>
      <c r="BR91" s="115"/>
      <c r="BS91" s="39"/>
      <c r="BT91" s="39"/>
      <c r="BU91" s="115"/>
      <c r="BV91" s="114"/>
      <c r="BW91" s="114"/>
      <c r="BX91" s="115"/>
      <c r="BY91" s="39"/>
      <c r="BZ91" s="39"/>
      <c r="CA91" s="115"/>
      <c r="CB91" s="114"/>
      <c r="CC91" s="114"/>
      <c r="CD91" s="115"/>
      <c r="CE91" s="39"/>
      <c r="CF91" s="39"/>
      <c r="CG91" s="115"/>
      <c r="CH91" s="114"/>
      <c r="CI91" s="114"/>
      <c r="CJ91" s="115"/>
      <c r="CK91" s="39"/>
      <c r="CL91" s="39"/>
      <c r="CM91" s="115"/>
      <c r="CN91" s="114"/>
      <c r="CO91" s="114"/>
      <c r="CP91" s="115"/>
      <c r="CQ91" s="39"/>
      <c r="CR91" s="39"/>
      <c r="CS91" s="115"/>
      <c r="CT91" s="114"/>
      <c r="CU91" s="114"/>
      <c r="CV91" s="115"/>
      <c r="CW91" s="39"/>
      <c r="CX91" s="39"/>
      <c r="CY91" s="115"/>
      <c r="CZ91" s="114"/>
      <c r="DA91" s="114"/>
      <c r="DB91" s="115"/>
      <c r="DC91" s="39"/>
      <c r="DD91" s="39"/>
      <c r="DE91" s="115"/>
      <c r="DF91" s="114"/>
      <c r="DG91" s="114"/>
      <c r="DH91" s="115"/>
      <c r="DI91" s="39"/>
      <c r="DJ91" s="39"/>
      <c r="DK91" s="115"/>
      <c r="DL91" s="114"/>
      <c r="DM91" s="114"/>
      <c r="DN91" s="115"/>
      <c r="DO91" s="39"/>
      <c r="DP91" s="39"/>
      <c r="DQ91" s="115"/>
      <c r="DR91" s="114"/>
      <c r="DS91" s="114"/>
      <c r="DT91" s="115"/>
      <c r="DU91" s="39"/>
      <c r="DV91" s="39"/>
      <c r="DW91" s="115"/>
      <c r="DX91" s="114"/>
      <c r="DY91" s="114"/>
      <c r="DZ91" s="115"/>
      <c r="EA91" s="39"/>
      <c r="EB91" s="39"/>
      <c r="EC91" s="115"/>
      <c r="ED91" s="114"/>
      <c r="EE91" s="114"/>
      <c r="EF91" s="115"/>
      <c r="EG91" s="39"/>
      <c r="EH91" s="39"/>
      <c r="EI91" s="115"/>
      <c r="EJ91" s="114"/>
      <c r="EK91" s="114"/>
      <c r="EL91" s="115"/>
      <c r="EM91" s="39"/>
      <c r="EN91" s="39"/>
      <c r="EO91" s="115"/>
      <c r="EP91" s="114"/>
      <c r="EQ91" s="114"/>
      <c r="ER91" s="115"/>
      <c r="ES91" s="39"/>
      <c r="ET91" s="39"/>
      <c r="EU91" s="115"/>
      <c r="EV91" s="114"/>
      <c r="EW91" s="114"/>
      <c r="EX91" s="115"/>
      <c r="EY91" s="39"/>
      <c r="EZ91" s="39"/>
      <c r="FA91" s="115"/>
      <c r="FB91" s="114"/>
      <c r="FC91" s="114"/>
      <c r="FD91" s="115"/>
      <c r="FE91" s="39"/>
      <c r="FF91" s="39"/>
      <c r="FG91" s="115"/>
      <c r="FH91" s="114"/>
      <c r="FI91" s="114"/>
      <c r="FJ91" s="115"/>
      <c r="FK91" s="39"/>
      <c r="FL91" s="39"/>
      <c r="FM91" s="115"/>
      <c r="FN91" s="114"/>
      <c r="FO91" s="114"/>
      <c r="FP91" s="115"/>
      <c r="FQ91" s="39"/>
      <c r="FR91" s="39"/>
      <c r="FS91" s="115"/>
      <c r="FT91" s="114"/>
      <c r="FU91" s="114"/>
      <c r="FV91" s="115"/>
      <c r="FW91" s="39"/>
      <c r="FX91" s="39"/>
      <c r="FY91" s="115"/>
      <c r="FZ91" s="114"/>
      <c r="GA91" s="114"/>
      <c r="GB91" s="115"/>
      <c r="GC91" s="39"/>
      <c r="GD91" s="39"/>
      <c r="GE91" s="115"/>
      <c r="GF91" s="114"/>
      <c r="GG91" s="114"/>
      <c r="GH91" s="115"/>
      <c r="GI91" s="39"/>
      <c r="GJ91" s="39"/>
      <c r="GK91" s="115"/>
      <c r="GL91" s="114"/>
      <c r="GM91" s="114"/>
      <c r="GN91" s="115"/>
      <c r="GO91" s="39"/>
      <c r="GP91" s="48"/>
    </row>
    <row r="92" spans="1:198" ht="50.1" customHeight="1">
      <c r="A92" s="45"/>
      <c r="B92" s="108"/>
      <c r="C92" s="89" t="str">
        <f>IFERROR(INDEX(Schedule!$A$3:$C$258,MATCH('BASIC DATA'!B92,Schedule!$A$3:$A$258,0),2),"")</f>
        <v/>
      </c>
      <c r="D92" s="40"/>
      <c r="E92" s="89" t="str">
        <f>IFERROR(INDEX(Schedule!$A$3:$C$258,MATCH('BASIC DATA'!B92,Schedule!$A$3:$A$258,0),3),"")</f>
        <v/>
      </c>
      <c r="F92" s="39"/>
      <c r="G92" s="115"/>
      <c r="H92" s="114"/>
      <c r="I92" s="114"/>
      <c r="J92" s="115"/>
      <c r="K92" s="39"/>
      <c r="L92" s="39"/>
      <c r="M92" s="115"/>
      <c r="N92" s="114"/>
      <c r="O92" s="114"/>
      <c r="P92" s="115"/>
      <c r="Q92" s="39"/>
      <c r="R92" s="39"/>
      <c r="S92" s="115"/>
      <c r="T92" s="114"/>
      <c r="U92" s="114"/>
      <c r="V92" s="115"/>
      <c r="W92" s="39"/>
      <c r="X92" s="39"/>
      <c r="Y92" s="115"/>
      <c r="Z92" s="114"/>
      <c r="AA92" s="114"/>
      <c r="AB92" s="115"/>
      <c r="AC92" s="39"/>
      <c r="AD92" s="39"/>
      <c r="AE92" s="115"/>
      <c r="AF92" s="114"/>
      <c r="AG92" s="114"/>
      <c r="AH92" s="115"/>
      <c r="AI92" s="39"/>
      <c r="AJ92" s="39"/>
      <c r="AK92" s="115"/>
      <c r="AL92" s="114"/>
      <c r="AM92" s="114"/>
      <c r="AN92" s="115"/>
      <c r="AO92" s="39"/>
      <c r="AP92" s="39"/>
      <c r="AQ92" s="115"/>
      <c r="AR92" s="114"/>
      <c r="AS92" s="114"/>
      <c r="AT92" s="115"/>
      <c r="AU92" s="39"/>
      <c r="AV92" s="39"/>
      <c r="AW92" s="115"/>
      <c r="AX92" s="114"/>
      <c r="AY92" s="114"/>
      <c r="AZ92" s="115"/>
      <c r="BA92" s="39"/>
      <c r="BB92" s="39"/>
      <c r="BC92" s="115"/>
      <c r="BD92" s="114"/>
      <c r="BE92" s="114"/>
      <c r="BF92" s="115"/>
      <c r="BG92" s="39"/>
      <c r="BH92" s="39"/>
      <c r="BI92" s="115"/>
      <c r="BJ92" s="114"/>
      <c r="BK92" s="114"/>
      <c r="BL92" s="115"/>
      <c r="BM92" s="39"/>
      <c r="BN92" s="39"/>
      <c r="BO92" s="115"/>
      <c r="BP92" s="114"/>
      <c r="BQ92" s="114"/>
      <c r="BR92" s="115"/>
      <c r="BS92" s="39"/>
      <c r="BT92" s="39"/>
      <c r="BU92" s="115"/>
      <c r="BV92" s="114"/>
      <c r="BW92" s="114"/>
      <c r="BX92" s="115"/>
      <c r="BY92" s="39"/>
      <c r="BZ92" s="39"/>
      <c r="CA92" s="115"/>
      <c r="CB92" s="114"/>
      <c r="CC92" s="114"/>
      <c r="CD92" s="115"/>
      <c r="CE92" s="39"/>
      <c r="CF92" s="39"/>
      <c r="CG92" s="115"/>
      <c r="CH92" s="114"/>
      <c r="CI92" s="114"/>
      <c r="CJ92" s="115"/>
      <c r="CK92" s="39"/>
      <c r="CL92" s="39"/>
      <c r="CM92" s="115"/>
      <c r="CN92" s="114"/>
      <c r="CO92" s="114"/>
      <c r="CP92" s="115"/>
      <c r="CQ92" s="39"/>
      <c r="CR92" s="39"/>
      <c r="CS92" s="115"/>
      <c r="CT92" s="114"/>
      <c r="CU92" s="114"/>
      <c r="CV92" s="115"/>
      <c r="CW92" s="39"/>
      <c r="CX92" s="39"/>
      <c r="CY92" s="115"/>
      <c r="CZ92" s="114"/>
      <c r="DA92" s="114"/>
      <c r="DB92" s="115"/>
      <c r="DC92" s="39"/>
      <c r="DD92" s="39"/>
      <c r="DE92" s="115"/>
      <c r="DF92" s="114"/>
      <c r="DG92" s="114"/>
      <c r="DH92" s="115"/>
      <c r="DI92" s="39"/>
      <c r="DJ92" s="39"/>
      <c r="DK92" s="115"/>
      <c r="DL92" s="114"/>
      <c r="DM92" s="114"/>
      <c r="DN92" s="115"/>
      <c r="DO92" s="39"/>
      <c r="DP92" s="39"/>
      <c r="DQ92" s="115"/>
      <c r="DR92" s="114"/>
      <c r="DS92" s="114"/>
      <c r="DT92" s="115"/>
      <c r="DU92" s="39"/>
      <c r="DV92" s="39"/>
      <c r="DW92" s="115"/>
      <c r="DX92" s="114"/>
      <c r="DY92" s="114"/>
      <c r="DZ92" s="115"/>
      <c r="EA92" s="39"/>
      <c r="EB92" s="39"/>
      <c r="EC92" s="115"/>
      <c r="ED92" s="114"/>
      <c r="EE92" s="114"/>
      <c r="EF92" s="115"/>
      <c r="EG92" s="39"/>
      <c r="EH92" s="39"/>
      <c r="EI92" s="115"/>
      <c r="EJ92" s="114"/>
      <c r="EK92" s="114"/>
      <c r="EL92" s="115"/>
      <c r="EM92" s="39"/>
      <c r="EN92" s="39"/>
      <c r="EO92" s="115"/>
      <c r="EP92" s="114"/>
      <c r="EQ92" s="114"/>
      <c r="ER92" s="115"/>
      <c r="ES92" s="39"/>
      <c r="ET92" s="39"/>
      <c r="EU92" s="115"/>
      <c r="EV92" s="114"/>
      <c r="EW92" s="114"/>
      <c r="EX92" s="115"/>
      <c r="EY92" s="39"/>
      <c r="EZ92" s="39"/>
      <c r="FA92" s="115"/>
      <c r="FB92" s="114"/>
      <c r="FC92" s="114"/>
      <c r="FD92" s="115"/>
      <c r="FE92" s="39"/>
      <c r="FF92" s="39"/>
      <c r="FG92" s="115"/>
      <c r="FH92" s="114"/>
      <c r="FI92" s="114"/>
      <c r="FJ92" s="115"/>
      <c r="FK92" s="39"/>
      <c r="FL92" s="39"/>
      <c r="FM92" s="115"/>
      <c r="FN92" s="114"/>
      <c r="FO92" s="114"/>
      <c r="FP92" s="115"/>
      <c r="FQ92" s="39"/>
      <c r="FR92" s="39"/>
      <c r="FS92" s="115"/>
      <c r="FT92" s="114"/>
      <c r="FU92" s="114"/>
      <c r="FV92" s="115"/>
      <c r="FW92" s="39"/>
      <c r="FX92" s="39"/>
      <c r="FY92" s="115"/>
      <c r="FZ92" s="114"/>
      <c r="GA92" s="114"/>
      <c r="GB92" s="115"/>
      <c r="GC92" s="39"/>
      <c r="GD92" s="39"/>
      <c r="GE92" s="115"/>
      <c r="GF92" s="114"/>
      <c r="GG92" s="114"/>
      <c r="GH92" s="115"/>
      <c r="GI92" s="39"/>
      <c r="GJ92" s="39"/>
      <c r="GK92" s="115"/>
      <c r="GL92" s="114"/>
      <c r="GM92" s="114"/>
      <c r="GN92" s="115"/>
      <c r="GO92" s="39"/>
      <c r="GP92" s="48"/>
    </row>
    <row r="93" spans="1:198" ht="50.1" customHeight="1">
      <c r="A93" s="45"/>
      <c r="B93" s="108"/>
      <c r="C93" s="89" t="str">
        <f>IFERROR(INDEX(Schedule!$A$3:$C$258,MATCH('BASIC DATA'!B93,Schedule!$A$3:$A$258,0),2),"")</f>
        <v/>
      </c>
      <c r="D93" s="40"/>
      <c r="E93" s="89" t="str">
        <f>IFERROR(INDEX(Schedule!$A$3:$C$258,MATCH('BASIC DATA'!B93,Schedule!$A$3:$A$258,0),3),"")</f>
        <v/>
      </c>
      <c r="F93" s="39"/>
      <c r="G93" s="115"/>
      <c r="H93" s="114"/>
      <c r="I93" s="114"/>
      <c r="J93" s="115"/>
      <c r="K93" s="39"/>
      <c r="L93" s="39"/>
      <c r="M93" s="115"/>
      <c r="N93" s="114"/>
      <c r="O93" s="114"/>
      <c r="P93" s="115"/>
      <c r="Q93" s="39"/>
      <c r="R93" s="39"/>
      <c r="S93" s="115"/>
      <c r="T93" s="114"/>
      <c r="U93" s="114"/>
      <c r="V93" s="115"/>
      <c r="W93" s="39"/>
      <c r="X93" s="39"/>
      <c r="Y93" s="115"/>
      <c r="Z93" s="114"/>
      <c r="AA93" s="114"/>
      <c r="AB93" s="115"/>
      <c r="AC93" s="39"/>
      <c r="AD93" s="39"/>
      <c r="AE93" s="115"/>
      <c r="AF93" s="114"/>
      <c r="AG93" s="114"/>
      <c r="AH93" s="115"/>
      <c r="AI93" s="39"/>
      <c r="AJ93" s="39"/>
      <c r="AK93" s="115"/>
      <c r="AL93" s="114"/>
      <c r="AM93" s="114"/>
      <c r="AN93" s="115"/>
      <c r="AO93" s="39"/>
      <c r="AP93" s="39"/>
      <c r="AQ93" s="115"/>
      <c r="AR93" s="114"/>
      <c r="AS93" s="114"/>
      <c r="AT93" s="115"/>
      <c r="AU93" s="39"/>
      <c r="AV93" s="39"/>
      <c r="AW93" s="115"/>
      <c r="AX93" s="114"/>
      <c r="AY93" s="114"/>
      <c r="AZ93" s="115"/>
      <c r="BA93" s="39"/>
      <c r="BB93" s="39"/>
      <c r="BC93" s="115"/>
      <c r="BD93" s="114"/>
      <c r="BE93" s="114"/>
      <c r="BF93" s="115"/>
      <c r="BG93" s="39"/>
      <c r="BH93" s="39"/>
      <c r="BI93" s="115"/>
      <c r="BJ93" s="114"/>
      <c r="BK93" s="114"/>
      <c r="BL93" s="115"/>
      <c r="BM93" s="39"/>
      <c r="BN93" s="39"/>
      <c r="BO93" s="115"/>
      <c r="BP93" s="114"/>
      <c r="BQ93" s="114"/>
      <c r="BR93" s="115"/>
      <c r="BS93" s="39"/>
      <c r="BT93" s="39"/>
      <c r="BU93" s="115"/>
      <c r="BV93" s="114"/>
      <c r="BW93" s="114"/>
      <c r="BX93" s="115"/>
      <c r="BY93" s="39"/>
      <c r="BZ93" s="39"/>
      <c r="CA93" s="115"/>
      <c r="CB93" s="114"/>
      <c r="CC93" s="114"/>
      <c r="CD93" s="115"/>
      <c r="CE93" s="39"/>
      <c r="CF93" s="39"/>
      <c r="CG93" s="115"/>
      <c r="CH93" s="114"/>
      <c r="CI93" s="114"/>
      <c r="CJ93" s="115"/>
      <c r="CK93" s="39"/>
      <c r="CL93" s="39"/>
      <c r="CM93" s="115"/>
      <c r="CN93" s="114"/>
      <c r="CO93" s="114"/>
      <c r="CP93" s="115"/>
      <c r="CQ93" s="39"/>
      <c r="CR93" s="39"/>
      <c r="CS93" s="115"/>
      <c r="CT93" s="114"/>
      <c r="CU93" s="114"/>
      <c r="CV93" s="115"/>
      <c r="CW93" s="39"/>
      <c r="CX93" s="39"/>
      <c r="CY93" s="115"/>
      <c r="CZ93" s="114"/>
      <c r="DA93" s="114"/>
      <c r="DB93" s="115"/>
      <c r="DC93" s="39"/>
      <c r="DD93" s="39"/>
      <c r="DE93" s="115"/>
      <c r="DF93" s="114"/>
      <c r="DG93" s="114"/>
      <c r="DH93" s="115"/>
      <c r="DI93" s="39"/>
      <c r="DJ93" s="39"/>
      <c r="DK93" s="115"/>
      <c r="DL93" s="114"/>
      <c r="DM93" s="114"/>
      <c r="DN93" s="115"/>
      <c r="DO93" s="39"/>
      <c r="DP93" s="39"/>
      <c r="DQ93" s="115"/>
      <c r="DR93" s="114"/>
      <c r="DS93" s="114"/>
      <c r="DT93" s="115"/>
      <c r="DU93" s="39"/>
      <c r="DV93" s="39"/>
      <c r="DW93" s="115"/>
      <c r="DX93" s="114"/>
      <c r="DY93" s="114"/>
      <c r="DZ93" s="115"/>
      <c r="EA93" s="39"/>
      <c r="EB93" s="39"/>
      <c r="EC93" s="115"/>
      <c r="ED93" s="114"/>
      <c r="EE93" s="114"/>
      <c r="EF93" s="115"/>
      <c r="EG93" s="39"/>
      <c r="EH93" s="39"/>
      <c r="EI93" s="115"/>
      <c r="EJ93" s="114"/>
      <c r="EK93" s="114"/>
      <c r="EL93" s="115"/>
      <c r="EM93" s="39"/>
      <c r="EN93" s="39"/>
      <c r="EO93" s="115"/>
      <c r="EP93" s="114"/>
      <c r="EQ93" s="114"/>
      <c r="ER93" s="115"/>
      <c r="ES93" s="39"/>
      <c r="ET93" s="39"/>
      <c r="EU93" s="115"/>
      <c r="EV93" s="114"/>
      <c r="EW93" s="114"/>
      <c r="EX93" s="115"/>
      <c r="EY93" s="39"/>
      <c r="EZ93" s="39"/>
      <c r="FA93" s="115"/>
      <c r="FB93" s="114"/>
      <c r="FC93" s="114"/>
      <c r="FD93" s="115"/>
      <c r="FE93" s="39"/>
      <c r="FF93" s="39"/>
      <c r="FG93" s="115"/>
      <c r="FH93" s="114"/>
      <c r="FI93" s="114"/>
      <c r="FJ93" s="115"/>
      <c r="FK93" s="39"/>
      <c r="FL93" s="39"/>
      <c r="FM93" s="115"/>
      <c r="FN93" s="114"/>
      <c r="FO93" s="114"/>
      <c r="FP93" s="115"/>
      <c r="FQ93" s="39"/>
      <c r="FR93" s="39"/>
      <c r="FS93" s="115"/>
      <c r="FT93" s="114"/>
      <c r="FU93" s="114"/>
      <c r="FV93" s="115"/>
      <c r="FW93" s="39"/>
      <c r="FX93" s="39"/>
      <c r="FY93" s="115"/>
      <c r="FZ93" s="114"/>
      <c r="GA93" s="114"/>
      <c r="GB93" s="115"/>
      <c r="GC93" s="39"/>
      <c r="GD93" s="39"/>
      <c r="GE93" s="115"/>
      <c r="GF93" s="114"/>
      <c r="GG93" s="114"/>
      <c r="GH93" s="115"/>
      <c r="GI93" s="39"/>
      <c r="GJ93" s="39"/>
      <c r="GK93" s="115"/>
      <c r="GL93" s="114"/>
      <c r="GM93" s="114"/>
      <c r="GN93" s="115"/>
      <c r="GO93" s="39"/>
      <c r="GP93" s="48"/>
    </row>
    <row r="94" spans="1:198" ht="50.1" customHeight="1">
      <c r="A94" s="45"/>
      <c r="B94" s="108"/>
      <c r="C94" s="89" t="str">
        <f>IFERROR(INDEX(Schedule!$A$3:$C$258,MATCH('BASIC DATA'!B94,Schedule!$A$3:$A$258,0),2),"")</f>
        <v/>
      </c>
      <c r="D94" s="40"/>
      <c r="E94" s="89" t="str">
        <f>IFERROR(INDEX(Schedule!$A$3:$C$258,MATCH('BASIC DATA'!B94,Schedule!$A$3:$A$258,0),3),"")</f>
        <v/>
      </c>
      <c r="F94" s="39"/>
      <c r="G94" s="115"/>
      <c r="H94" s="114"/>
      <c r="I94" s="114"/>
      <c r="J94" s="115"/>
      <c r="K94" s="39"/>
      <c r="L94" s="39"/>
      <c r="M94" s="115"/>
      <c r="N94" s="114"/>
      <c r="O94" s="114"/>
      <c r="P94" s="115"/>
      <c r="Q94" s="39"/>
      <c r="R94" s="39"/>
      <c r="S94" s="115"/>
      <c r="T94" s="114"/>
      <c r="U94" s="114"/>
      <c r="V94" s="115"/>
      <c r="W94" s="39"/>
      <c r="X94" s="39"/>
      <c r="Y94" s="115"/>
      <c r="Z94" s="114"/>
      <c r="AA94" s="114"/>
      <c r="AB94" s="115"/>
      <c r="AC94" s="39"/>
      <c r="AD94" s="39"/>
      <c r="AE94" s="115"/>
      <c r="AF94" s="114"/>
      <c r="AG94" s="114"/>
      <c r="AH94" s="115"/>
      <c r="AI94" s="39"/>
      <c r="AJ94" s="39"/>
      <c r="AK94" s="115"/>
      <c r="AL94" s="114"/>
      <c r="AM94" s="114"/>
      <c r="AN94" s="115"/>
      <c r="AO94" s="39"/>
      <c r="AP94" s="39"/>
      <c r="AQ94" s="115"/>
      <c r="AR94" s="114"/>
      <c r="AS94" s="114"/>
      <c r="AT94" s="115"/>
      <c r="AU94" s="39"/>
      <c r="AV94" s="39"/>
      <c r="AW94" s="115"/>
      <c r="AX94" s="114"/>
      <c r="AY94" s="114"/>
      <c r="AZ94" s="115"/>
      <c r="BA94" s="39"/>
      <c r="BB94" s="39"/>
      <c r="BC94" s="115"/>
      <c r="BD94" s="114"/>
      <c r="BE94" s="114"/>
      <c r="BF94" s="115"/>
      <c r="BG94" s="39"/>
      <c r="BH94" s="39"/>
      <c r="BI94" s="115"/>
      <c r="BJ94" s="114"/>
      <c r="BK94" s="114"/>
      <c r="BL94" s="115"/>
      <c r="BM94" s="39"/>
      <c r="BN94" s="39"/>
      <c r="BO94" s="115"/>
      <c r="BP94" s="114"/>
      <c r="BQ94" s="114"/>
      <c r="BR94" s="115"/>
      <c r="BS94" s="39"/>
      <c r="BT94" s="39"/>
      <c r="BU94" s="115"/>
      <c r="BV94" s="114"/>
      <c r="BW94" s="114"/>
      <c r="BX94" s="115"/>
      <c r="BY94" s="39"/>
      <c r="BZ94" s="39"/>
      <c r="CA94" s="115"/>
      <c r="CB94" s="114"/>
      <c r="CC94" s="114"/>
      <c r="CD94" s="115"/>
      <c r="CE94" s="39"/>
      <c r="CF94" s="39"/>
      <c r="CG94" s="115"/>
      <c r="CH94" s="114"/>
      <c r="CI94" s="114"/>
      <c r="CJ94" s="115"/>
      <c r="CK94" s="39"/>
      <c r="CL94" s="39"/>
      <c r="CM94" s="115"/>
      <c r="CN94" s="114"/>
      <c r="CO94" s="114"/>
      <c r="CP94" s="115"/>
      <c r="CQ94" s="39"/>
      <c r="CR94" s="39"/>
      <c r="CS94" s="115"/>
      <c r="CT94" s="114"/>
      <c r="CU94" s="114"/>
      <c r="CV94" s="115"/>
      <c r="CW94" s="39"/>
      <c r="CX94" s="39"/>
      <c r="CY94" s="115"/>
      <c r="CZ94" s="114"/>
      <c r="DA94" s="114"/>
      <c r="DB94" s="115"/>
      <c r="DC94" s="39"/>
      <c r="DD94" s="39"/>
      <c r="DE94" s="115"/>
      <c r="DF94" s="114"/>
      <c r="DG94" s="114"/>
      <c r="DH94" s="115"/>
      <c r="DI94" s="39"/>
      <c r="DJ94" s="39"/>
      <c r="DK94" s="115"/>
      <c r="DL94" s="114"/>
      <c r="DM94" s="114"/>
      <c r="DN94" s="115"/>
      <c r="DO94" s="39"/>
      <c r="DP94" s="39"/>
      <c r="DQ94" s="115"/>
      <c r="DR94" s="114"/>
      <c r="DS94" s="114"/>
      <c r="DT94" s="115"/>
      <c r="DU94" s="39"/>
      <c r="DV94" s="39"/>
      <c r="DW94" s="115"/>
      <c r="DX94" s="114"/>
      <c r="DY94" s="114"/>
      <c r="DZ94" s="115"/>
      <c r="EA94" s="39"/>
      <c r="EB94" s="39"/>
      <c r="EC94" s="115"/>
      <c r="ED94" s="114"/>
      <c r="EE94" s="114"/>
      <c r="EF94" s="115"/>
      <c r="EG94" s="39"/>
      <c r="EH94" s="39"/>
      <c r="EI94" s="115"/>
      <c r="EJ94" s="114"/>
      <c r="EK94" s="114"/>
      <c r="EL94" s="115"/>
      <c r="EM94" s="39"/>
      <c r="EN94" s="39"/>
      <c r="EO94" s="115"/>
      <c r="EP94" s="114"/>
      <c r="EQ94" s="114"/>
      <c r="ER94" s="115"/>
      <c r="ES94" s="39"/>
      <c r="ET94" s="39"/>
      <c r="EU94" s="115"/>
      <c r="EV94" s="114"/>
      <c r="EW94" s="114"/>
      <c r="EX94" s="115"/>
      <c r="EY94" s="39"/>
      <c r="EZ94" s="39"/>
      <c r="FA94" s="115"/>
      <c r="FB94" s="114"/>
      <c r="FC94" s="114"/>
      <c r="FD94" s="115"/>
      <c r="FE94" s="39"/>
      <c r="FF94" s="39"/>
      <c r="FG94" s="115"/>
      <c r="FH94" s="114"/>
      <c r="FI94" s="114"/>
      <c r="FJ94" s="115"/>
      <c r="FK94" s="39"/>
      <c r="FL94" s="39"/>
      <c r="FM94" s="115"/>
      <c r="FN94" s="114"/>
      <c r="FO94" s="114"/>
      <c r="FP94" s="115"/>
      <c r="FQ94" s="39"/>
      <c r="FR94" s="39"/>
      <c r="FS94" s="115"/>
      <c r="FT94" s="114"/>
      <c r="FU94" s="114"/>
      <c r="FV94" s="115"/>
      <c r="FW94" s="39"/>
      <c r="FX94" s="39"/>
      <c r="FY94" s="115"/>
      <c r="FZ94" s="114"/>
      <c r="GA94" s="114"/>
      <c r="GB94" s="115"/>
      <c r="GC94" s="39"/>
      <c r="GD94" s="39"/>
      <c r="GE94" s="115"/>
      <c r="GF94" s="114"/>
      <c r="GG94" s="114"/>
      <c r="GH94" s="115"/>
      <c r="GI94" s="39"/>
      <c r="GJ94" s="39"/>
      <c r="GK94" s="115"/>
      <c r="GL94" s="114"/>
      <c r="GM94" s="114"/>
      <c r="GN94" s="115"/>
      <c r="GO94" s="39"/>
      <c r="GP94" s="48"/>
    </row>
    <row r="95" spans="1:198" ht="50.1" customHeight="1">
      <c r="A95" s="45"/>
      <c r="B95" s="108"/>
      <c r="C95" s="89" t="str">
        <f>IFERROR(INDEX(Schedule!$A$3:$C$258,MATCH('BASIC DATA'!B95,Schedule!$A$3:$A$258,0),2),"")</f>
        <v/>
      </c>
      <c r="D95" s="40"/>
      <c r="E95" s="89" t="str">
        <f>IFERROR(INDEX(Schedule!$A$3:$C$258,MATCH('BASIC DATA'!B95,Schedule!$A$3:$A$258,0),3),"")</f>
        <v/>
      </c>
      <c r="F95" s="39"/>
      <c r="G95" s="115"/>
      <c r="H95" s="114"/>
      <c r="I95" s="114"/>
      <c r="J95" s="115"/>
      <c r="K95" s="39"/>
      <c r="L95" s="39"/>
      <c r="M95" s="115"/>
      <c r="N95" s="114"/>
      <c r="O95" s="114"/>
      <c r="P95" s="115"/>
      <c r="Q95" s="39"/>
      <c r="R95" s="39"/>
      <c r="S95" s="115"/>
      <c r="T95" s="114"/>
      <c r="U95" s="114"/>
      <c r="V95" s="115"/>
      <c r="W95" s="39"/>
      <c r="X95" s="39"/>
      <c r="Y95" s="115"/>
      <c r="Z95" s="114"/>
      <c r="AA95" s="114"/>
      <c r="AB95" s="115"/>
      <c r="AC95" s="39"/>
      <c r="AD95" s="39"/>
      <c r="AE95" s="115"/>
      <c r="AF95" s="114"/>
      <c r="AG95" s="114"/>
      <c r="AH95" s="115"/>
      <c r="AI95" s="39"/>
      <c r="AJ95" s="39"/>
      <c r="AK95" s="115"/>
      <c r="AL95" s="114"/>
      <c r="AM95" s="114"/>
      <c r="AN95" s="115"/>
      <c r="AO95" s="39"/>
      <c r="AP95" s="39"/>
      <c r="AQ95" s="115"/>
      <c r="AR95" s="114"/>
      <c r="AS95" s="114"/>
      <c r="AT95" s="115"/>
      <c r="AU95" s="39"/>
      <c r="AV95" s="39"/>
      <c r="AW95" s="115"/>
      <c r="AX95" s="114"/>
      <c r="AY95" s="114"/>
      <c r="AZ95" s="115"/>
      <c r="BA95" s="39"/>
      <c r="BB95" s="39"/>
      <c r="BC95" s="115"/>
      <c r="BD95" s="114"/>
      <c r="BE95" s="114"/>
      <c r="BF95" s="115"/>
      <c r="BG95" s="39"/>
      <c r="BH95" s="39"/>
      <c r="BI95" s="115"/>
      <c r="BJ95" s="114"/>
      <c r="BK95" s="114"/>
      <c r="BL95" s="115"/>
      <c r="BM95" s="39"/>
      <c r="BN95" s="39"/>
      <c r="BO95" s="115"/>
      <c r="BP95" s="114"/>
      <c r="BQ95" s="114"/>
      <c r="BR95" s="115"/>
      <c r="BS95" s="39"/>
      <c r="BT95" s="39"/>
      <c r="BU95" s="115"/>
      <c r="BV95" s="114"/>
      <c r="BW95" s="114"/>
      <c r="BX95" s="115"/>
      <c r="BY95" s="39"/>
      <c r="BZ95" s="39"/>
      <c r="CA95" s="115"/>
      <c r="CB95" s="114"/>
      <c r="CC95" s="114"/>
      <c r="CD95" s="115"/>
      <c r="CE95" s="39"/>
      <c r="CF95" s="39"/>
      <c r="CG95" s="115"/>
      <c r="CH95" s="114"/>
      <c r="CI95" s="114"/>
      <c r="CJ95" s="115"/>
      <c r="CK95" s="39"/>
      <c r="CL95" s="39"/>
      <c r="CM95" s="115"/>
      <c r="CN95" s="114"/>
      <c r="CO95" s="114"/>
      <c r="CP95" s="115"/>
      <c r="CQ95" s="39"/>
      <c r="CR95" s="39"/>
      <c r="CS95" s="115"/>
      <c r="CT95" s="114"/>
      <c r="CU95" s="114"/>
      <c r="CV95" s="115"/>
      <c r="CW95" s="39"/>
      <c r="CX95" s="39"/>
      <c r="CY95" s="115"/>
      <c r="CZ95" s="114"/>
      <c r="DA95" s="114"/>
      <c r="DB95" s="115"/>
      <c r="DC95" s="39"/>
      <c r="DD95" s="39"/>
      <c r="DE95" s="115"/>
      <c r="DF95" s="114"/>
      <c r="DG95" s="114"/>
      <c r="DH95" s="115"/>
      <c r="DI95" s="39"/>
      <c r="DJ95" s="39"/>
      <c r="DK95" s="115"/>
      <c r="DL95" s="114"/>
      <c r="DM95" s="114"/>
      <c r="DN95" s="115"/>
      <c r="DO95" s="39"/>
      <c r="DP95" s="39"/>
      <c r="DQ95" s="115"/>
      <c r="DR95" s="114"/>
      <c r="DS95" s="114"/>
      <c r="DT95" s="115"/>
      <c r="DU95" s="39"/>
      <c r="DV95" s="39"/>
      <c r="DW95" s="115"/>
      <c r="DX95" s="114"/>
      <c r="DY95" s="114"/>
      <c r="DZ95" s="115"/>
      <c r="EA95" s="39"/>
      <c r="EB95" s="39"/>
      <c r="EC95" s="115"/>
      <c r="ED95" s="114"/>
      <c r="EE95" s="114"/>
      <c r="EF95" s="115"/>
      <c r="EG95" s="39"/>
      <c r="EH95" s="39"/>
      <c r="EI95" s="115"/>
      <c r="EJ95" s="114"/>
      <c r="EK95" s="114"/>
      <c r="EL95" s="115"/>
      <c r="EM95" s="39"/>
      <c r="EN95" s="39"/>
      <c r="EO95" s="115"/>
      <c r="EP95" s="114"/>
      <c r="EQ95" s="114"/>
      <c r="ER95" s="115"/>
      <c r="ES95" s="39"/>
      <c r="ET95" s="39"/>
      <c r="EU95" s="115"/>
      <c r="EV95" s="114"/>
      <c r="EW95" s="114"/>
      <c r="EX95" s="115"/>
      <c r="EY95" s="39"/>
      <c r="EZ95" s="39"/>
      <c r="FA95" s="115"/>
      <c r="FB95" s="114"/>
      <c r="FC95" s="114"/>
      <c r="FD95" s="115"/>
      <c r="FE95" s="39"/>
      <c r="FF95" s="39"/>
      <c r="FG95" s="115"/>
      <c r="FH95" s="114"/>
      <c r="FI95" s="114"/>
      <c r="FJ95" s="115"/>
      <c r="FK95" s="39"/>
      <c r="FL95" s="39"/>
      <c r="FM95" s="115"/>
      <c r="FN95" s="114"/>
      <c r="FO95" s="114"/>
      <c r="FP95" s="115"/>
      <c r="FQ95" s="39"/>
      <c r="FR95" s="39"/>
      <c r="FS95" s="115"/>
      <c r="FT95" s="114"/>
      <c r="FU95" s="114"/>
      <c r="FV95" s="115"/>
      <c r="FW95" s="39"/>
      <c r="FX95" s="39"/>
      <c r="FY95" s="115"/>
      <c r="FZ95" s="114"/>
      <c r="GA95" s="114"/>
      <c r="GB95" s="115"/>
      <c r="GC95" s="39"/>
      <c r="GD95" s="39"/>
      <c r="GE95" s="115"/>
      <c r="GF95" s="114"/>
      <c r="GG95" s="114"/>
      <c r="GH95" s="115"/>
      <c r="GI95" s="39"/>
      <c r="GJ95" s="39"/>
      <c r="GK95" s="115"/>
      <c r="GL95" s="114"/>
      <c r="GM95" s="114"/>
      <c r="GN95" s="115"/>
      <c r="GO95" s="39"/>
      <c r="GP95" s="48"/>
    </row>
    <row r="96" spans="1:198" ht="50.1" customHeight="1">
      <c r="A96" s="45"/>
      <c r="B96" s="108"/>
      <c r="C96" s="89" t="str">
        <f>IFERROR(INDEX(Schedule!$A$3:$C$258,MATCH('BASIC DATA'!B96,Schedule!$A$3:$A$258,0),2),"")</f>
        <v/>
      </c>
      <c r="D96" s="40"/>
      <c r="E96" s="89" t="str">
        <f>IFERROR(INDEX(Schedule!$A$3:$C$258,MATCH('BASIC DATA'!B96,Schedule!$A$3:$A$258,0),3),"")</f>
        <v/>
      </c>
      <c r="F96" s="39"/>
      <c r="G96" s="115"/>
      <c r="H96" s="114"/>
      <c r="I96" s="114"/>
      <c r="J96" s="115"/>
      <c r="K96" s="39"/>
      <c r="L96" s="39"/>
      <c r="M96" s="115"/>
      <c r="N96" s="114"/>
      <c r="O96" s="114"/>
      <c r="P96" s="115"/>
      <c r="Q96" s="39"/>
      <c r="R96" s="39"/>
      <c r="S96" s="115"/>
      <c r="T96" s="114"/>
      <c r="U96" s="114"/>
      <c r="V96" s="115"/>
      <c r="W96" s="39"/>
      <c r="X96" s="39"/>
      <c r="Y96" s="115"/>
      <c r="Z96" s="114"/>
      <c r="AA96" s="114"/>
      <c r="AB96" s="115"/>
      <c r="AC96" s="39"/>
      <c r="AD96" s="39"/>
      <c r="AE96" s="115"/>
      <c r="AF96" s="114"/>
      <c r="AG96" s="114"/>
      <c r="AH96" s="115"/>
      <c r="AI96" s="39"/>
      <c r="AJ96" s="39"/>
      <c r="AK96" s="115"/>
      <c r="AL96" s="114"/>
      <c r="AM96" s="114"/>
      <c r="AN96" s="115"/>
      <c r="AO96" s="39"/>
      <c r="AP96" s="39"/>
      <c r="AQ96" s="115"/>
      <c r="AR96" s="114"/>
      <c r="AS96" s="114"/>
      <c r="AT96" s="115"/>
      <c r="AU96" s="39"/>
      <c r="AV96" s="39"/>
      <c r="AW96" s="115"/>
      <c r="AX96" s="114"/>
      <c r="AY96" s="114"/>
      <c r="AZ96" s="115"/>
      <c r="BA96" s="39"/>
      <c r="BB96" s="39"/>
      <c r="BC96" s="115"/>
      <c r="BD96" s="114"/>
      <c r="BE96" s="114"/>
      <c r="BF96" s="115"/>
      <c r="BG96" s="39"/>
      <c r="BH96" s="39"/>
      <c r="BI96" s="115"/>
      <c r="BJ96" s="114"/>
      <c r="BK96" s="114"/>
      <c r="BL96" s="115"/>
      <c r="BM96" s="39"/>
      <c r="BN96" s="39"/>
      <c r="BO96" s="115"/>
      <c r="BP96" s="114"/>
      <c r="BQ96" s="114"/>
      <c r="BR96" s="115"/>
      <c r="BS96" s="39"/>
      <c r="BT96" s="39"/>
      <c r="BU96" s="115"/>
      <c r="BV96" s="114"/>
      <c r="BW96" s="114"/>
      <c r="BX96" s="115"/>
      <c r="BY96" s="39"/>
      <c r="BZ96" s="39"/>
      <c r="CA96" s="115"/>
      <c r="CB96" s="114"/>
      <c r="CC96" s="114"/>
      <c r="CD96" s="115"/>
      <c r="CE96" s="39"/>
      <c r="CF96" s="39"/>
      <c r="CG96" s="115"/>
      <c r="CH96" s="114"/>
      <c r="CI96" s="114"/>
      <c r="CJ96" s="115"/>
      <c r="CK96" s="39"/>
      <c r="CL96" s="39"/>
      <c r="CM96" s="115"/>
      <c r="CN96" s="114"/>
      <c r="CO96" s="114"/>
      <c r="CP96" s="115"/>
      <c r="CQ96" s="39"/>
      <c r="CR96" s="39"/>
      <c r="CS96" s="115"/>
      <c r="CT96" s="114"/>
      <c r="CU96" s="114"/>
      <c r="CV96" s="115"/>
      <c r="CW96" s="39"/>
      <c r="CX96" s="39"/>
      <c r="CY96" s="115"/>
      <c r="CZ96" s="114"/>
      <c r="DA96" s="114"/>
      <c r="DB96" s="115"/>
      <c r="DC96" s="39"/>
      <c r="DD96" s="39"/>
      <c r="DE96" s="115"/>
      <c r="DF96" s="114"/>
      <c r="DG96" s="114"/>
      <c r="DH96" s="115"/>
      <c r="DI96" s="39"/>
      <c r="DJ96" s="39"/>
      <c r="DK96" s="115"/>
      <c r="DL96" s="114"/>
      <c r="DM96" s="114"/>
      <c r="DN96" s="115"/>
      <c r="DO96" s="39"/>
      <c r="DP96" s="39"/>
      <c r="DQ96" s="115"/>
      <c r="DR96" s="114"/>
      <c r="DS96" s="114"/>
      <c r="DT96" s="115"/>
      <c r="DU96" s="39"/>
      <c r="DV96" s="39"/>
      <c r="DW96" s="115"/>
      <c r="DX96" s="114"/>
      <c r="DY96" s="114"/>
      <c r="DZ96" s="115"/>
      <c r="EA96" s="39"/>
      <c r="EB96" s="39"/>
      <c r="EC96" s="115"/>
      <c r="ED96" s="114"/>
      <c r="EE96" s="114"/>
      <c r="EF96" s="115"/>
      <c r="EG96" s="39"/>
      <c r="EH96" s="39"/>
      <c r="EI96" s="115"/>
      <c r="EJ96" s="114"/>
      <c r="EK96" s="114"/>
      <c r="EL96" s="115"/>
      <c r="EM96" s="39"/>
      <c r="EN96" s="39"/>
      <c r="EO96" s="115"/>
      <c r="EP96" s="114"/>
      <c r="EQ96" s="114"/>
      <c r="ER96" s="115"/>
      <c r="ES96" s="39"/>
      <c r="ET96" s="39"/>
      <c r="EU96" s="115"/>
      <c r="EV96" s="114"/>
      <c r="EW96" s="114"/>
      <c r="EX96" s="115"/>
      <c r="EY96" s="39"/>
      <c r="EZ96" s="39"/>
      <c r="FA96" s="115"/>
      <c r="FB96" s="114"/>
      <c r="FC96" s="114"/>
      <c r="FD96" s="115"/>
      <c r="FE96" s="39"/>
      <c r="FF96" s="39"/>
      <c r="FG96" s="115"/>
      <c r="FH96" s="114"/>
      <c r="FI96" s="114"/>
      <c r="FJ96" s="115"/>
      <c r="FK96" s="39"/>
      <c r="FL96" s="39"/>
      <c r="FM96" s="115"/>
      <c r="FN96" s="114"/>
      <c r="FO96" s="114"/>
      <c r="FP96" s="115"/>
      <c r="FQ96" s="39"/>
      <c r="FR96" s="39"/>
      <c r="FS96" s="115"/>
      <c r="FT96" s="114"/>
      <c r="FU96" s="114"/>
      <c r="FV96" s="115"/>
      <c r="FW96" s="39"/>
      <c r="FX96" s="39"/>
      <c r="FY96" s="115"/>
      <c r="FZ96" s="114"/>
      <c r="GA96" s="114"/>
      <c r="GB96" s="115"/>
      <c r="GC96" s="39"/>
      <c r="GD96" s="39"/>
      <c r="GE96" s="115"/>
      <c r="GF96" s="114"/>
      <c r="GG96" s="114"/>
      <c r="GH96" s="115"/>
      <c r="GI96" s="39"/>
      <c r="GJ96" s="39"/>
      <c r="GK96" s="115"/>
      <c r="GL96" s="114"/>
      <c r="GM96" s="114"/>
      <c r="GN96" s="115"/>
      <c r="GO96" s="39"/>
      <c r="GP96" s="48"/>
    </row>
    <row r="97" spans="1:198" ht="50.1" customHeight="1">
      <c r="A97" s="45"/>
      <c r="B97" s="108"/>
      <c r="C97" s="89" t="str">
        <f>IFERROR(INDEX(Schedule!$A$3:$C$258,MATCH('BASIC DATA'!B97,Schedule!$A$3:$A$258,0),2),"")</f>
        <v/>
      </c>
      <c r="D97" s="40"/>
      <c r="E97" s="89" t="str">
        <f>IFERROR(INDEX(Schedule!$A$3:$C$258,MATCH('BASIC DATA'!B97,Schedule!$A$3:$A$258,0),3),"")</f>
        <v/>
      </c>
      <c r="F97" s="39"/>
      <c r="G97" s="115"/>
      <c r="H97" s="114"/>
      <c r="I97" s="114"/>
      <c r="J97" s="115"/>
      <c r="K97" s="39"/>
      <c r="L97" s="39"/>
      <c r="M97" s="115"/>
      <c r="N97" s="114"/>
      <c r="O97" s="114"/>
      <c r="P97" s="115"/>
      <c r="Q97" s="39"/>
      <c r="R97" s="39"/>
      <c r="S97" s="115"/>
      <c r="T97" s="114"/>
      <c r="U97" s="114"/>
      <c r="V97" s="115"/>
      <c r="W97" s="39"/>
      <c r="X97" s="39"/>
      <c r="Y97" s="115"/>
      <c r="Z97" s="114"/>
      <c r="AA97" s="114"/>
      <c r="AB97" s="115"/>
      <c r="AC97" s="39"/>
      <c r="AD97" s="39"/>
      <c r="AE97" s="115"/>
      <c r="AF97" s="114"/>
      <c r="AG97" s="114"/>
      <c r="AH97" s="115"/>
      <c r="AI97" s="39"/>
      <c r="AJ97" s="39"/>
      <c r="AK97" s="115"/>
      <c r="AL97" s="114"/>
      <c r="AM97" s="114"/>
      <c r="AN97" s="115"/>
      <c r="AO97" s="39"/>
      <c r="AP97" s="39"/>
      <c r="AQ97" s="115"/>
      <c r="AR97" s="114"/>
      <c r="AS97" s="114"/>
      <c r="AT97" s="115"/>
      <c r="AU97" s="39"/>
      <c r="AV97" s="39"/>
      <c r="AW97" s="115"/>
      <c r="AX97" s="114"/>
      <c r="AY97" s="114"/>
      <c r="AZ97" s="115"/>
      <c r="BA97" s="39"/>
      <c r="BB97" s="39"/>
      <c r="BC97" s="115"/>
      <c r="BD97" s="114"/>
      <c r="BE97" s="114"/>
      <c r="BF97" s="115"/>
      <c r="BG97" s="39"/>
      <c r="BH97" s="39"/>
      <c r="BI97" s="115"/>
      <c r="BJ97" s="114"/>
      <c r="BK97" s="114"/>
      <c r="BL97" s="115"/>
      <c r="BM97" s="39"/>
      <c r="BN97" s="39"/>
      <c r="BO97" s="115"/>
      <c r="BP97" s="114"/>
      <c r="BQ97" s="114"/>
      <c r="BR97" s="115"/>
      <c r="BS97" s="39"/>
      <c r="BT97" s="39"/>
      <c r="BU97" s="115"/>
      <c r="BV97" s="114"/>
      <c r="BW97" s="114"/>
      <c r="BX97" s="115"/>
      <c r="BY97" s="39"/>
      <c r="BZ97" s="39"/>
      <c r="CA97" s="115"/>
      <c r="CB97" s="114"/>
      <c r="CC97" s="114"/>
      <c r="CD97" s="115"/>
      <c r="CE97" s="39"/>
      <c r="CF97" s="39"/>
      <c r="CG97" s="115"/>
      <c r="CH97" s="114"/>
      <c r="CI97" s="114"/>
      <c r="CJ97" s="115"/>
      <c r="CK97" s="39"/>
      <c r="CL97" s="39"/>
      <c r="CM97" s="115"/>
      <c r="CN97" s="114"/>
      <c r="CO97" s="114"/>
      <c r="CP97" s="115"/>
      <c r="CQ97" s="39"/>
      <c r="CR97" s="39"/>
      <c r="CS97" s="115"/>
      <c r="CT97" s="114"/>
      <c r="CU97" s="114"/>
      <c r="CV97" s="115"/>
      <c r="CW97" s="39"/>
      <c r="CX97" s="39"/>
      <c r="CY97" s="115"/>
      <c r="CZ97" s="114"/>
      <c r="DA97" s="114"/>
      <c r="DB97" s="115"/>
      <c r="DC97" s="39"/>
      <c r="DD97" s="39"/>
      <c r="DE97" s="115"/>
      <c r="DF97" s="114"/>
      <c r="DG97" s="114"/>
      <c r="DH97" s="115"/>
      <c r="DI97" s="39"/>
      <c r="DJ97" s="39"/>
      <c r="DK97" s="115"/>
      <c r="DL97" s="114"/>
      <c r="DM97" s="114"/>
      <c r="DN97" s="115"/>
      <c r="DO97" s="39"/>
      <c r="DP97" s="39"/>
      <c r="DQ97" s="115"/>
      <c r="DR97" s="114"/>
      <c r="DS97" s="114"/>
      <c r="DT97" s="115"/>
      <c r="DU97" s="39"/>
      <c r="DV97" s="39"/>
      <c r="DW97" s="115"/>
      <c r="DX97" s="114"/>
      <c r="DY97" s="114"/>
      <c r="DZ97" s="115"/>
      <c r="EA97" s="39"/>
      <c r="EB97" s="39"/>
      <c r="EC97" s="115"/>
      <c r="ED97" s="114"/>
      <c r="EE97" s="114"/>
      <c r="EF97" s="115"/>
      <c r="EG97" s="39"/>
      <c r="EH97" s="39"/>
      <c r="EI97" s="115"/>
      <c r="EJ97" s="114"/>
      <c r="EK97" s="114"/>
      <c r="EL97" s="115"/>
      <c r="EM97" s="39"/>
      <c r="EN97" s="39"/>
      <c r="EO97" s="115"/>
      <c r="EP97" s="114"/>
      <c r="EQ97" s="114"/>
      <c r="ER97" s="115"/>
      <c r="ES97" s="39"/>
      <c r="ET97" s="39"/>
      <c r="EU97" s="115"/>
      <c r="EV97" s="114"/>
      <c r="EW97" s="114"/>
      <c r="EX97" s="115"/>
      <c r="EY97" s="39"/>
      <c r="EZ97" s="39"/>
      <c r="FA97" s="115"/>
      <c r="FB97" s="114"/>
      <c r="FC97" s="114"/>
      <c r="FD97" s="115"/>
      <c r="FE97" s="39"/>
      <c r="FF97" s="39"/>
      <c r="FG97" s="115"/>
      <c r="FH97" s="114"/>
      <c r="FI97" s="114"/>
      <c r="FJ97" s="115"/>
      <c r="FK97" s="39"/>
      <c r="FL97" s="39"/>
      <c r="FM97" s="115"/>
      <c r="FN97" s="114"/>
      <c r="FO97" s="114"/>
      <c r="FP97" s="115"/>
      <c r="FQ97" s="39"/>
      <c r="FR97" s="39"/>
      <c r="FS97" s="115"/>
      <c r="FT97" s="114"/>
      <c r="FU97" s="114"/>
      <c r="FV97" s="115"/>
      <c r="FW97" s="39"/>
      <c r="FX97" s="39"/>
      <c r="FY97" s="115"/>
      <c r="FZ97" s="114"/>
      <c r="GA97" s="114"/>
      <c r="GB97" s="115"/>
      <c r="GC97" s="39"/>
      <c r="GD97" s="39"/>
      <c r="GE97" s="115"/>
      <c r="GF97" s="114"/>
      <c r="GG97" s="114"/>
      <c r="GH97" s="115"/>
      <c r="GI97" s="39"/>
      <c r="GJ97" s="39"/>
      <c r="GK97" s="115"/>
      <c r="GL97" s="114"/>
      <c r="GM97" s="114"/>
      <c r="GN97" s="115"/>
      <c r="GO97" s="39"/>
      <c r="GP97" s="48"/>
    </row>
    <row r="98" spans="1:198" ht="50.1" customHeight="1">
      <c r="A98" s="45"/>
      <c r="B98" s="108"/>
      <c r="C98" s="89" t="str">
        <f>IFERROR(INDEX(Schedule!$A$3:$C$258,MATCH('BASIC DATA'!B98,Schedule!$A$3:$A$258,0),2),"")</f>
        <v/>
      </c>
      <c r="D98" s="40"/>
      <c r="E98" s="89" t="str">
        <f>IFERROR(INDEX(Schedule!$A$3:$C$258,MATCH('BASIC DATA'!B98,Schedule!$A$3:$A$258,0),3),"")</f>
        <v/>
      </c>
      <c r="F98" s="39"/>
      <c r="G98" s="115"/>
      <c r="H98" s="114"/>
      <c r="I98" s="114"/>
      <c r="J98" s="115"/>
      <c r="K98" s="39"/>
      <c r="L98" s="39"/>
      <c r="M98" s="115"/>
      <c r="N98" s="114"/>
      <c r="O98" s="114"/>
      <c r="P98" s="115"/>
      <c r="Q98" s="39"/>
      <c r="R98" s="39"/>
      <c r="S98" s="115"/>
      <c r="T98" s="114"/>
      <c r="U98" s="114"/>
      <c r="V98" s="115"/>
      <c r="W98" s="39"/>
      <c r="X98" s="39"/>
      <c r="Y98" s="115"/>
      <c r="Z98" s="114"/>
      <c r="AA98" s="114"/>
      <c r="AB98" s="115"/>
      <c r="AC98" s="39"/>
      <c r="AD98" s="39"/>
      <c r="AE98" s="115"/>
      <c r="AF98" s="114"/>
      <c r="AG98" s="114"/>
      <c r="AH98" s="115"/>
      <c r="AI98" s="39"/>
      <c r="AJ98" s="39"/>
      <c r="AK98" s="115"/>
      <c r="AL98" s="114"/>
      <c r="AM98" s="114"/>
      <c r="AN98" s="115"/>
      <c r="AO98" s="39"/>
      <c r="AP98" s="39"/>
      <c r="AQ98" s="115"/>
      <c r="AR98" s="114"/>
      <c r="AS98" s="114"/>
      <c r="AT98" s="115"/>
      <c r="AU98" s="39"/>
      <c r="AV98" s="39"/>
      <c r="AW98" s="115"/>
      <c r="AX98" s="114"/>
      <c r="AY98" s="114"/>
      <c r="AZ98" s="115"/>
      <c r="BA98" s="39"/>
      <c r="BB98" s="39"/>
      <c r="BC98" s="115"/>
      <c r="BD98" s="114"/>
      <c r="BE98" s="114"/>
      <c r="BF98" s="115"/>
      <c r="BG98" s="39"/>
      <c r="BH98" s="39"/>
      <c r="BI98" s="115"/>
      <c r="BJ98" s="114"/>
      <c r="BK98" s="114"/>
      <c r="BL98" s="115"/>
      <c r="BM98" s="39"/>
      <c r="BN98" s="39"/>
      <c r="BO98" s="115"/>
      <c r="BP98" s="114"/>
      <c r="BQ98" s="114"/>
      <c r="BR98" s="115"/>
      <c r="BS98" s="39"/>
      <c r="BT98" s="39"/>
      <c r="BU98" s="115"/>
      <c r="BV98" s="114"/>
      <c r="BW98" s="114"/>
      <c r="BX98" s="115"/>
      <c r="BY98" s="39"/>
      <c r="BZ98" s="39"/>
      <c r="CA98" s="115"/>
      <c r="CB98" s="114"/>
      <c r="CC98" s="114"/>
      <c r="CD98" s="115"/>
      <c r="CE98" s="39"/>
      <c r="CF98" s="39"/>
      <c r="CG98" s="115"/>
      <c r="CH98" s="114"/>
      <c r="CI98" s="114"/>
      <c r="CJ98" s="115"/>
      <c r="CK98" s="39"/>
      <c r="CL98" s="39"/>
      <c r="CM98" s="115"/>
      <c r="CN98" s="114"/>
      <c r="CO98" s="114"/>
      <c r="CP98" s="115"/>
      <c r="CQ98" s="39"/>
      <c r="CR98" s="39"/>
      <c r="CS98" s="115"/>
      <c r="CT98" s="114"/>
      <c r="CU98" s="114"/>
      <c r="CV98" s="115"/>
      <c r="CW98" s="39"/>
      <c r="CX98" s="39"/>
      <c r="CY98" s="115"/>
      <c r="CZ98" s="114"/>
      <c r="DA98" s="114"/>
      <c r="DB98" s="115"/>
      <c r="DC98" s="39"/>
      <c r="DD98" s="39"/>
      <c r="DE98" s="115"/>
      <c r="DF98" s="114"/>
      <c r="DG98" s="114"/>
      <c r="DH98" s="115"/>
      <c r="DI98" s="39"/>
      <c r="DJ98" s="39"/>
      <c r="DK98" s="115"/>
      <c r="DL98" s="114"/>
      <c r="DM98" s="114"/>
      <c r="DN98" s="115"/>
      <c r="DO98" s="39"/>
      <c r="DP98" s="39"/>
      <c r="DQ98" s="115"/>
      <c r="DR98" s="114"/>
      <c r="DS98" s="114"/>
      <c r="DT98" s="115"/>
      <c r="DU98" s="39"/>
      <c r="DV98" s="39"/>
      <c r="DW98" s="115"/>
      <c r="DX98" s="114"/>
      <c r="DY98" s="114"/>
      <c r="DZ98" s="115"/>
      <c r="EA98" s="39"/>
      <c r="EB98" s="39"/>
      <c r="EC98" s="115"/>
      <c r="ED98" s="114"/>
      <c r="EE98" s="114"/>
      <c r="EF98" s="115"/>
      <c r="EG98" s="39"/>
      <c r="EH98" s="39"/>
      <c r="EI98" s="115"/>
      <c r="EJ98" s="114"/>
      <c r="EK98" s="114"/>
      <c r="EL98" s="115"/>
      <c r="EM98" s="39"/>
      <c r="EN98" s="39"/>
      <c r="EO98" s="115"/>
      <c r="EP98" s="114"/>
      <c r="EQ98" s="114"/>
      <c r="ER98" s="115"/>
      <c r="ES98" s="39"/>
      <c r="ET98" s="39"/>
      <c r="EU98" s="115"/>
      <c r="EV98" s="114"/>
      <c r="EW98" s="114"/>
      <c r="EX98" s="115"/>
      <c r="EY98" s="39"/>
      <c r="EZ98" s="39"/>
      <c r="FA98" s="115"/>
      <c r="FB98" s="114"/>
      <c r="FC98" s="114"/>
      <c r="FD98" s="115"/>
      <c r="FE98" s="39"/>
      <c r="FF98" s="39"/>
      <c r="FG98" s="115"/>
      <c r="FH98" s="114"/>
      <c r="FI98" s="114"/>
      <c r="FJ98" s="115"/>
      <c r="FK98" s="39"/>
      <c r="FL98" s="39"/>
      <c r="FM98" s="115"/>
      <c r="FN98" s="114"/>
      <c r="FO98" s="114"/>
      <c r="FP98" s="115"/>
      <c r="FQ98" s="39"/>
      <c r="FR98" s="39"/>
      <c r="FS98" s="115"/>
      <c r="FT98" s="114"/>
      <c r="FU98" s="114"/>
      <c r="FV98" s="115"/>
      <c r="FW98" s="39"/>
      <c r="FX98" s="39"/>
      <c r="FY98" s="115"/>
      <c r="FZ98" s="114"/>
      <c r="GA98" s="114"/>
      <c r="GB98" s="115"/>
      <c r="GC98" s="39"/>
      <c r="GD98" s="39"/>
      <c r="GE98" s="115"/>
      <c r="GF98" s="114"/>
      <c r="GG98" s="114"/>
      <c r="GH98" s="115"/>
      <c r="GI98" s="39"/>
      <c r="GJ98" s="39"/>
      <c r="GK98" s="115"/>
      <c r="GL98" s="114"/>
      <c r="GM98" s="114"/>
      <c r="GN98" s="115"/>
      <c r="GO98" s="39"/>
      <c r="GP98" s="48"/>
    </row>
    <row r="99" spans="1:198" ht="50.1" customHeight="1">
      <c r="A99" s="45"/>
      <c r="B99" s="108"/>
      <c r="C99" s="89" t="str">
        <f>IFERROR(INDEX(Schedule!$A$3:$C$258,MATCH('BASIC DATA'!B99,Schedule!$A$3:$A$258,0),2),"")</f>
        <v/>
      </c>
      <c r="D99" s="40"/>
      <c r="E99" s="89" t="str">
        <f>IFERROR(INDEX(Schedule!$A$3:$C$258,MATCH('BASIC DATA'!B99,Schedule!$A$3:$A$258,0),3),"")</f>
        <v/>
      </c>
      <c r="F99" s="39"/>
      <c r="G99" s="115"/>
      <c r="H99" s="114"/>
      <c r="I99" s="114"/>
      <c r="J99" s="115"/>
      <c r="K99" s="39"/>
      <c r="L99" s="39"/>
      <c r="M99" s="115"/>
      <c r="N99" s="114"/>
      <c r="O99" s="114"/>
      <c r="P99" s="115"/>
      <c r="Q99" s="39"/>
      <c r="R99" s="39"/>
      <c r="S99" s="115"/>
      <c r="T99" s="114"/>
      <c r="U99" s="114"/>
      <c r="V99" s="115"/>
      <c r="W99" s="39"/>
      <c r="X99" s="39"/>
      <c r="Y99" s="115"/>
      <c r="Z99" s="114"/>
      <c r="AA99" s="114"/>
      <c r="AB99" s="115"/>
      <c r="AC99" s="39"/>
      <c r="AD99" s="39"/>
      <c r="AE99" s="115"/>
      <c r="AF99" s="114"/>
      <c r="AG99" s="114"/>
      <c r="AH99" s="115"/>
      <c r="AI99" s="39"/>
      <c r="AJ99" s="39"/>
      <c r="AK99" s="115"/>
      <c r="AL99" s="114"/>
      <c r="AM99" s="114"/>
      <c r="AN99" s="115"/>
      <c r="AO99" s="39"/>
      <c r="AP99" s="39"/>
      <c r="AQ99" s="115"/>
      <c r="AR99" s="114"/>
      <c r="AS99" s="114"/>
      <c r="AT99" s="115"/>
      <c r="AU99" s="39"/>
      <c r="AV99" s="39"/>
      <c r="AW99" s="115"/>
      <c r="AX99" s="114"/>
      <c r="AY99" s="114"/>
      <c r="AZ99" s="115"/>
      <c r="BA99" s="39"/>
      <c r="BB99" s="39"/>
      <c r="BC99" s="115"/>
      <c r="BD99" s="114"/>
      <c r="BE99" s="114"/>
      <c r="BF99" s="115"/>
      <c r="BG99" s="39"/>
      <c r="BH99" s="39"/>
      <c r="BI99" s="115"/>
      <c r="BJ99" s="114"/>
      <c r="BK99" s="114"/>
      <c r="BL99" s="115"/>
      <c r="BM99" s="39"/>
      <c r="BN99" s="39"/>
      <c r="BO99" s="115"/>
      <c r="BP99" s="114"/>
      <c r="BQ99" s="114"/>
      <c r="BR99" s="115"/>
      <c r="BS99" s="39"/>
      <c r="BT99" s="39"/>
      <c r="BU99" s="115"/>
      <c r="BV99" s="114"/>
      <c r="BW99" s="114"/>
      <c r="BX99" s="115"/>
      <c r="BY99" s="39"/>
      <c r="BZ99" s="39"/>
      <c r="CA99" s="115"/>
      <c r="CB99" s="114"/>
      <c r="CC99" s="114"/>
      <c r="CD99" s="115"/>
      <c r="CE99" s="39"/>
      <c r="CF99" s="39"/>
      <c r="CG99" s="115"/>
      <c r="CH99" s="114"/>
      <c r="CI99" s="114"/>
      <c r="CJ99" s="115"/>
      <c r="CK99" s="39"/>
      <c r="CL99" s="39"/>
      <c r="CM99" s="115"/>
      <c r="CN99" s="114"/>
      <c r="CO99" s="114"/>
      <c r="CP99" s="115"/>
      <c r="CQ99" s="39"/>
      <c r="CR99" s="39"/>
      <c r="CS99" s="115"/>
      <c r="CT99" s="114"/>
      <c r="CU99" s="114"/>
      <c r="CV99" s="115"/>
      <c r="CW99" s="39"/>
      <c r="CX99" s="39"/>
      <c r="CY99" s="115"/>
      <c r="CZ99" s="114"/>
      <c r="DA99" s="114"/>
      <c r="DB99" s="115"/>
      <c r="DC99" s="39"/>
      <c r="DD99" s="39"/>
      <c r="DE99" s="115"/>
      <c r="DF99" s="114"/>
      <c r="DG99" s="114"/>
      <c r="DH99" s="115"/>
      <c r="DI99" s="39"/>
      <c r="DJ99" s="39"/>
      <c r="DK99" s="115"/>
      <c r="DL99" s="114"/>
      <c r="DM99" s="114"/>
      <c r="DN99" s="115"/>
      <c r="DO99" s="39"/>
      <c r="DP99" s="39"/>
      <c r="DQ99" s="115"/>
      <c r="DR99" s="114"/>
      <c r="DS99" s="114"/>
      <c r="DT99" s="115"/>
      <c r="DU99" s="39"/>
      <c r="DV99" s="39"/>
      <c r="DW99" s="115"/>
      <c r="DX99" s="114"/>
      <c r="DY99" s="114"/>
      <c r="DZ99" s="115"/>
      <c r="EA99" s="39"/>
      <c r="EB99" s="39"/>
      <c r="EC99" s="115"/>
      <c r="ED99" s="114"/>
      <c r="EE99" s="114"/>
      <c r="EF99" s="115"/>
      <c r="EG99" s="39"/>
      <c r="EH99" s="39"/>
      <c r="EI99" s="115"/>
      <c r="EJ99" s="114"/>
      <c r="EK99" s="114"/>
      <c r="EL99" s="115"/>
      <c r="EM99" s="39"/>
      <c r="EN99" s="39"/>
      <c r="EO99" s="115"/>
      <c r="EP99" s="114"/>
      <c r="EQ99" s="114"/>
      <c r="ER99" s="115"/>
      <c r="ES99" s="39"/>
      <c r="ET99" s="39"/>
      <c r="EU99" s="115"/>
      <c r="EV99" s="114"/>
      <c r="EW99" s="114"/>
      <c r="EX99" s="115"/>
      <c r="EY99" s="39"/>
      <c r="EZ99" s="39"/>
      <c r="FA99" s="115"/>
      <c r="FB99" s="114"/>
      <c r="FC99" s="114"/>
      <c r="FD99" s="115"/>
      <c r="FE99" s="39"/>
      <c r="FF99" s="39"/>
      <c r="FG99" s="115"/>
      <c r="FH99" s="114"/>
      <c r="FI99" s="114"/>
      <c r="FJ99" s="115"/>
      <c r="FK99" s="39"/>
      <c r="FL99" s="39"/>
      <c r="FM99" s="115"/>
      <c r="FN99" s="114"/>
      <c r="FO99" s="114"/>
      <c r="FP99" s="115"/>
      <c r="FQ99" s="39"/>
      <c r="FR99" s="39"/>
      <c r="FS99" s="115"/>
      <c r="FT99" s="114"/>
      <c r="FU99" s="114"/>
      <c r="FV99" s="115"/>
      <c r="FW99" s="39"/>
      <c r="FX99" s="39"/>
      <c r="FY99" s="115"/>
      <c r="FZ99" s="114"/>
      <c r="GA99" s="114"/>
      <c r="GB99" s="115"/>
      <c r="GC99" s="39"/>
      <c r="GD99" s="39"/>
      <c r="GE99" s="115"/>
      <c r="GF99" s="114"/>
      <c r="GG99" s="114"/>
      <c r="GH99" s="115"/>
      <c r="GI99" s="39"/>
      <c r="GJ99" s="39"/>
      <c r="GK99" s="115"/>
      <c r="GL99" s="114"/>
      <c r="GM99" s="114"/>
      <c r="GN99" s="115"/>
      <c r="GO99" s="39"/>
      <c r="GP99" s="48"/>
    </row>
    <row r="100" spans="1:198" ht="50.1" customHeight="1">
      <c r="A100" s="45"/>
      <c r="B100" s="108"/>
      <c r="C100" s="89" t="str">
        <f>IFERROR(INDEX(Schedule!$A$3:$C$258,MATCH('BASIC DATA'!B100,Schedule!$A$3:$A$258,0),2),"")</f>
        <v/>
      </c>
      <c r="D100" s="40"/>
      <c r="E100" s="89" t="str">
        <f>IFERROR(INDEX(Schedule!$A$3:$C$258,MATCH('BASIC DATA'!B100,Schedule!$A$3:$A$258,0),3),"")</f>
        <v/>
      </c>
      <c r="F100" s="39"/>
      <c r="G100" s="115"/>
      <c r="H100" s="114"/>
      <c r="I100" s="114"/>
      <c r="J100" s="115"/>
      <c r="K100" s="39"/>
      <c r="L100" s="39"/>
      <c r="M100" s="115"/>
      <c r="N100" s="114"/>
      <c r="O100" s="114"/>
      <c r="P100" s="115"/>
      <c r="Q100" s="39"/>
      <c r="R100" s="39"/>
      <c r="S100" s="115"/>
      <c r="T100" s="114"/>
      <c r="U100" s="114"/>
      <c r="V100" s="115"/>
      <c r="W100" s="39"/>
      <c r="X100" s="39"/>
      <c r="Y100" s="115"/>
      <c r="Z100" s="114"/>
      <c r="AA100" s="114"/>
      <c r="AB100" s="115"/>
      <c r="AC100" s="39"/>
      <c r="AD100" s="39"/>
      <c r="AE100" s="115"/>
      <c r="AF100" s="114"/>
      <c r="AG100" s="114"/>
      <c r="AH100" s="115"/>
      <c r="AI100" s="39"/>
      <c r="AJ100" s="39"/>
      <c r="AK100" s="115"/>
      <c r="AL100" s="114"/>
      <c r="AM100" s="114"/>
      <c r="AN100" s="115"/>
      <c r="AO100" s="39"/>
      <c r="AP100" s="39"/>
      <c r="AQ100" s="115"/>
      <c r="AR100" s="114"/>
      <c r="AS100" s="114"/>
      <c r="AT100" s="115"/>
      <c r="AU100" s="39"/>
      <c r="AV100" s="39"/>
      <c r="AW100" s="115"/>
      <c r="AX100" s="114"/>
      <c r="AY100" s="114"/>
      <c r="AZ100" s="115"/>
      <c r="BA100" s="39"/>
      <c r="BB100" s="39"/>
      <c r="BC100" s="115"/>
      <c r="BD100" s="114"/>
      <c r="BE100" s="114"/>
      <c r="BF100" s="115"/>
      <c r="BG100" s="39"/>
      <c r="BH100" s="39"/>
      <c r="BI100" s="115"/>
      <c r="BJ100" s="114"/>
      <c r="BK100" s="114"/>
      <c r="BL100" s="115"/>
      <c r="BM100" s="39"/>
      <c r="BN100" s="39"/>
      <c r="BO100" s="115"/>
      <c r="BP100" s="114"/>
      <c r="BQ100" s="114"/>
      <c r="BR100" s="115"/>
      <c r="BS100" s="39"/>
      <c r="BT100" s="39"/>
      <c r="BU100" s="115"/>
      <c r="BV100" s="114"/>
      <c r="BW100" s="114"/>
      <c r="BX100" s="115"/>
      <c r="BY100" s="39"/>
      <c r="BZ100" s="39"/>
      <c r="CA100" s="115"/>
      <c r="CB100" s="114"/>
      <c r="CC100" s="114"/>
      <c r="CD100" s="115"/>
      <c r="CE100" s="39"/>
      <c r="CF100" s="39"/>
      <c r="CG100" s="115"/>
      <c r="CH100" s="114"/>
      <c r="CI100" s="114"/>
      <c r="CJ100" s="115"/>
      <c r="CK100" s="39"/>
      <c r="CL100" s="39"/>
      <c r="CM100" s="115"/>
      <c r="CN100" s="114"/>
      <c r="CO100" s="114"/>
      <c r="CP100" s="115"/>
      <c r="CQ100" s="39"/>
      <c r="CR100" s="39"/>
      <c r="CS100" s="115"/>
      <c r="CT100" s="114"/>
      <c r="CU100" s="114"/>
      <c r="CV100" s="115"/>
      <c r="CW100" s="39"/>
      <c r="CX100" s="39"/>
      <c r="CY100" s="115"/>
      <c r="CZ100" s="114"/>
      <c r="DA100" s="114"/>
      <c r="DB100" s="115"/>
      <c r="DC100" s="39"/>
      <c r="DD100" s="39"/>
      <c r="DE100" s="115"/>
      <c r="DF100" s="114"/>
      <c r="DG100" s="114"/>
      <c r="DH100" s="115"/>
      <c r="DI100" s="39"/>
      <c r="DJ100" s="39"/>
      <c r="DK100" s="115"/>
      <c r="DL100" s="114"/>
      <c r="DM100" s="114"/>
      <c r="DN100" s="115"/>
      <c r="DO100" s="39"/>
      <c r="DP100" s="39"/>
      <c r="DQ100" s="115"/>
      <c r="DR100" s="114"/>
      <c r="DS100" s="114"/>
      <c r="DT100" s="115"/>
      <c r="DU100" s="39"/>
      <c r="DV100" s="39"/>
      <c r="DW100" s="115"/>
      <c r="DX100" s="114"/>
      <c r="DY100" s="114"/>
      <c r="DZ100" s="115"/>
      <c r="EA100" s="39"/>
      <c r="EB100" s="39"/>
      <c r="EC100" s="115"/>
      <c r="ED100" s="114"/>
      <c r="EE100" s="114"/>
      <c r="EF100" s="115"/>
      <c r="EG100" s="39"/>
      <c r="EH100" s="39"/>
      <c r="EI100" s="115"/>
      <c r="EJ100" s="114"/>
      <c r="EK100" s="114"/>
      <c r="EL100" s="115"/>
      <c r="EM100" s="39"/>
      <c r="EN100" s="39"/>
      <c r="EO100" s="115"/>
      <c r="EP100" s="114"/>
      <c r="EQ100" s="114"/>
      <c r="ER100" s="115"/>
      <c r="ES100" s="39"/>
      <c r="ET100" s="39"/>
      <c r="EU100" s="115"/>
      <c r="EV100" s="114"/>
      <c r="EW100" s="114"/>
      <c r="EX100" s="115"/>
      <c r="EY100" s="39"/>
      <c r="EZ100" s="39"/>
      <c r="FA100" s="115"/>
      <c r="FB100" s="114"/>
      <c r="FC100" s="114"/>
      <c r="FD100" s="115"/>
      <c r="FE100" s="39"/>
      <c r="FF100" s="39"/>
      <c r="FG100" s="115"/>
      <c r="FH100" s="114"/>
      <c r="FI100" s="114"/>
      <c r="FJ100" s="115"/>
      <c r="FK100" s="39"/>
      <c r="FL100" s="39"/>
      <c r="FM100" s="115"/>
      <c r="FN100" s="114"/>
      <c r="FO100" s="114"/>
      <c r="FP100" s="115"/>
      <c r="FQ100" s="39"/>
      <c r="FR100" s="39"/>
      <c r="FS100" s="115"/>
      <c r="FT100" s="114"/>
      <c r="FU100" s="114"/>
      <c r="FV100" s="115"/>
      <c r="FW100" s="39"/>
      <c r="FX100" s="39"/>
      <c r="FY100" s="115"/>
      <c r="FZ100" s="114"/>
      <c r="GA100" s="114"/>
      <c r="GB100" s="115"/>
      <c r="GC100" s="39"/>
      <c r="GD100" s="39"/>
      <c r="GE100" s="115"/>
      <c r="GF100" s="114"/>
      <c r="GG100" s="114"/>
      <c r="GH100" s="115"/>
      <c r="GI100" s="39"/>
      <c r="GJ100" s="39"/>
      <c r="GK100" s="115"/>
      <c r="GL100" s="114"/>
      <c r="GM100" s="114"/>
      <c r="GN100" s="115"/>
      <c r="GO100" s="39"/>
      <c r="GP100" s="48"/>
    </row>
    <row r="101" spans="1:198" ht="50.1" customHeight="1">
      <c r="A101" s="45"/>
      <c r="B101" s="108"/>
      <c r="C101" s="89" t="str">
        <f>IFERROR(INDEX(Schedule!$A$3:$C$258,MATCH('BASIC DATA'!B101,Schedule!$A$3:$A$258,0),2),"")</f>
        <v/>
      </c>
      <c r="D101" s="40"/>
      <c r="E101" s="89" t="str">
        <f>IFERROR(INDEX(Schedule!$A$3:$C$258,MATCH('BASIC DATA'!B101,Schedule!$A$3:$A$258,0),3),"")</f>
        <v/>
      </c>
      <c r="F101" s="39"/>
      <c r="G101" s="115"/>
      <c r="H101" s="114"/>
      <c r="I101" s="114"/>
      <c r="J101" s="115"/>
      <c r="K101" s="39"/>
      <c r="L101" s="39"/>
      <c r="M101" s="115"/>
      <c r="N101" s="114"/>
      <c r="O101" s="114"/>
      <c r="P101" s="115"/>
      <c r="Q101" s="39"/>
      <c r="R101" s="39"/>
      <c r="S101" s="115"/>
      <c r="T101" s="114"/>
      <c r="U101" s="114"/>
      <c r="V101" s="115"/>
      <c r="W101" s="39"/>
      <c r="X101" s="39"/>
      <c r="Y101" s="115"/>
      <c r="Z101" s="114"/>
      <c r="AA101" s="114"/>
      <c r="AB101" s="115"/>
      <c r="AC101" s="39"/>
      <c r="AD101" s="39"/>
      <c r="AE101" s="115"/>
      <c r="AF101" s="114"/>
      <c r="AG101" s="114"/>
      <c r="AH101" s="115"/>
      <c r="AI101" s="39"/>
      <c r="AJ101" s="39"/>
      <c r="AK101" s="115"/>
      <c r="AL101" s="114"/>
      <c r="AM101" s="114"/>
      <c r="AN101" s="115"/>
      <c r="AO101" s="39"/>
      <c r="AP101" s="39"/>
      <c r="AQ101" s="115"/>
      <c r="AR101" s="114"/>
      <c r="AS101" s="114"/>
      <c r="AT101" s="115"/>
      <c r="AU101" s="39"/>
      <c r="AV101" s="39"/>
      <c r="AW101" s="115"/>
      <c r="AX101" s="114"/>
      <c r="AY101" s="114"/>
      <c r="AZ101" s="115"/>
      <c r="BA101" s="39"/>
      <c r="BB101" s="39"/>
      <c r="BC101" s="115"/>
      <c r="BD101" s="114"/>
      <c r="BE101" s="114"/>
      <c r="BF101" s="115"/>
      <c r="BG101" s="39"/>
      <c r="BH101" s="39"/>
      <c r="BI101" s="115"/>
      <c r="BJ101" s="114"/>
      <c r="BK101" s="114"/>
      <c r="BL101" s="115"/>
      <c r="BM101" s="39"/>
      <c r="BN101" s="39"/>
      <c r="BO101" s="115"/>
      <c r="BP101" s="114"/>
      <c r="BQ101" s="114"/>
      <c r="BR101" s="115"/>
      <c r="BS101" s="39"/>
      <c r="BT101" s="39"/>
      <c r="BU101" s="115"/>
      <c r="BV101" s="114"/>
      <c r="BW101" s="114"/>
      <c r="BX101" s="115"/>
      <c r="BY101" s="39"/>
      <c r="BZ101" s="39"/>
      <c r="CA101" s="115"/>
      <c r="CB101" s="114"/>
      <c r="CC101" s="114"/>
      <c r="CD101" s="115"/>
      <c r="CE101" s="39"/>
      <c r="CF101" s="39"/>
      <c r="CG101" s="115"/>
      <c r="CH101" s="114"/>
      <c r="CI101" s="114"/>
      <c r="CJ101" s="115"/>
      <c r="CK101" s="39"/>
      <c r="CL101" s="39"/>
      <c r="CM101" s="115"/>
      <c r="CN101" s="114"/>
      <c r="CO101" s="114"/>
      <c r="CP101" s="115"/>
      <c r="CQ101" s="39"/>
      <c r="CR101" s="39"/>
      <c r="CS101" s="115"/>
      <c r="CT101" s="114"/>
      <c r="CU101" s="114"/>
      <c r="CV101" s="115"/>
      <c r="CW101" s="39"/>
      <c r="CX101" s="39"/>
      <c r="CY101" s="115"/>
      <c r="CZ101" s="114"/>
      <c r="DA101" s="114"/>
      <c r="DB101" s="115"/>
      <c r="DC101" s="39"/>
      <c r="DD101" s="39"/>
      <c r="DE101" s="115"/>
      <c r="DF101" s="114"/>
      <c r="DG101" s="114"/>
      <c r="DH101" s="115"/>
      <c r="DI101" s="39"/>
      <c r="DJ101" s="39"/>
      <c r="DK101" s="115"/>
      <c r="DL101" s="114"/>
      <c r="DM101" s="114"/>
      <c r="DN101" s="115"/>
      <c r="DO101" s="39"/>
      <c r="DP101" s="39"/>
      <c r="DQ101" s="115"/>
      <c r="DR101" s="114"/>
      <c r="DS101" s="114"/>
      <c r="DT101" s="115"/>
      <c r="DU101" s="39"/>
      <c r="DV101" s="39"/>
      <c r="DW101" s="115"/>
      <c r="DX101" s="114"/>
      <c r="DY101" s="114"/>
      <c r="DZ101" s="115"/>
      <c r="EA101" s="39"/>
      <c r="EB101" s="39"/>
      <c r="EC101" s="115"/>
      <c r="ED101" s="114"/>
      <c r="EE101" s="114"/>
      <c r="EF101" s="115"/>
      <c r="EG101" s="39"/>
      <c r="EH101" s="39"/>
      <c r="EI101" s="115"/>
      <c r="EJ101" s="114"/>
      <c r="EK101" s="114"/>
      <c r="EL101" s="115"/>
      <c r="EM101" s="39"/>
      <c r="EN101" s="39"/>
      <c r="EO101" s="115"/>
      <c r="EP101" s="114"/>
      <c r="EQ101" s="114"/>
      <c r="ER101" s="115"/>
      <c r="ES101" s="39"/>
      <c r="ET101" s="39"/>
      <c r="EU101" s="115"/>
      <c r="EV101" s="114"/>
      <c r="EW101" s="114"/>
      <c r="EX101" s="115"/>
      <c r="EY101" s="39"/>
      <c r="EZ101" s="39"/>
      <c r="FA101" s="115"/>
      <c r="FB101" s="114"/>
      <c r="FC101" s="114"/>
      <c r="FD101" s="115"/>
      <c r="FE101" s="39"/>
      <c r="FF101" s="39"/>
      <c r="FG101" s="115"/>
      <c r="FH101" s="114"/>
      <c r="FI101" s="114"/>
      <c r="FJ101" s="115"/>
      <c r="FK101" s="39"/>
      <c r="FL101" s="39"/>
      <c r="FM101" s="115"/>
      <c r="FN101" s="114"/>
      <c r="FO101" s="114"/>
      <c r="FP101" s="115"/>
      <c r="FQ101" s="39"/>
      <c r="FR101" s="39"/>
      <c r="FS101" s="115"/>
      <c r="FT101" s="114"/>
      <c r="FU101" s="114"/>
      <c r="FV101" s="115"/>
      <c r="FW101" s="39"/>
      <c r="FX101" s="39"/>
      <c r="FY101" s="115"/>
      <c r="FZ101" s="114"/>
      <c r="GA101" s="114"/>
      <c r="GB101" s="115"/>
      <c r="GC101" s="39"/>
      <c r="GD101" s="39"/>
      <c r="GE101" s="115"/>
      <c r="GF101" s="114"/>
      <c r="GG101" s="114"/>
      <c r="GH101" s="115"/>
      <c r="GI101" s="39"/>
      <c r="GJ101" s="39"/>
      <c r="GK101" s="115"/>
      <c r="GL101" s="114"/>
      <c r="GM101" s="114"/>
      <c r="GN101" s="115"/>
      <c r="GO101" s="39"/>
      <c r="GP101" s="48"/>
    </row>
    <row r="102" spans="1:198" ht="50.1" customHeight="1">
      <c r="A102" s="45"/>
      <c r="B102" s="108"/>
      <c r="C102" s="89" t="str">
        <f>IFERROR(INDEX(Schedule!$A$3:$C$258,MATCH('BASIC DATA'!B102,Schedule!$A$3:$A$258,0),2),"")</f>
        <v/>
      </c>
      <c r="D102" s="40"/>
      <c r="E102" s="89" t="str">
        <f>IFERROR(INDEX(Schedule!$A$3:$C$258,MATCH('BASIC DATA'!B102,Schedule!$A$3:$A$258,0),3),"")</f>
        <v/>
      </c>
      <c r="F102" s="39"/>
      <c r="G102" s="115"/>
      <c r="H102" s="114"/>
      <c r="I102" s="114"/>
      <c r="J102" s="115"/>
      <c r="K102" s="39"/>
      <c r="L102" s="39"/>
      <c r="M102" s="115"/>
      <c r="N102" s="114"/>
      <c r="O102" s="114"/>
      <c r="P102" s="115"/>
      <c r="Q102" s="39"/>
      <c r="R102" s="39"/>
      <c r="S102" s="115"/>
      <c r="T102" s="114"/>
      <c r="U102" s="114"/>
      <c r="V102" s="115"/>
      <c r="W102" s="39"/>
      <c r="X102" s="39"/>
      <c r="Y102" s="115"/>
      <c r="Z102" s="114"/>
      <c r="AA102" s="114"/>
      <c r="AB102" s="115"/>
      <c r="AC102" s="39"/>
      <c r="AD102" s="39"/>
      <c r="AE102" s="115"/>
      <c r="AF102" s="114"/>
      <c r="AG102" s="114"/>
      <c r="AH102" s="115"/>
      <c r="AI102" s="39"/>
      <c r="AJ102" s="39"/>
      <c r="AK102" s="115"/>
      <c r="AL102" s="114"/>
      <c r="AM102" s="114"/>
      <c r="AN102" s="115"/>
      <c r="AO102" s="39"/>
      <c r="AP102" s="39"/>
      <c r="AQ102" s="115"/>
      <c r="AR102" s="114"/>
      <c r="AS102" s="114"/>
      <c r="AT102" s="115"/>
      <c r="AU102" s="39"/>
      <c r="AV102" s="39"/>
      <c r="AW102" s="115"/>
      <c r="AX102" s="114"/>
      <c r="AY102" s="114"/>
      <c r="AZ102" s="115"/>
      <c r="BA102" s="39"/>
      <c r="BB102" s="39"/>
      <c r="BC102" s="115"/>
      <c r="BD102" s="114"/>
      <c r="BE102" s="114"/>
      <c r="BF102" s="115"/>
      <c r="BG102" s="39"/>
      <c r="BH102" s="39"/>
      <c r="BI102" s="115"/>
      <c r="BJ102" s="114"/>
      <c r="BK102" s="114"/>
      <c r="BL102" s="115"/>
      <c r="BM102" s="39"/>
      <c r="BN102" s="39"/>
      <c r="BO102" s="115"/>
      <c r="BP102" s="114"/>
      <c r="BQ102" s="114"/>
      <c r="BR102" s="115"/>
      <c r="BS102" s="39"/>
      <c r="BT102" s="39"/>
      <c r="BU102" s="115"/>
      <c r="BV102" s="114"/>
      <c r="BW102" s="114"/>
      <c r="BX102" s="115"/>
      <c r="BY102" s="39"/>
      <c r="BZ102" s="39"/>
      <c r="CA102" s="115"/>
      <c r="CB102" s="114"/>
      <c r="CC102" s="114"/>
      <c r="CD102" s="115"/>
      <c r="CE102" s="39"/>
      <c r="CF102" s="39"/>
      <c r="CG102" s="115"/>
      <c r="CH102" s="114"/>
      <c r="CI102" s="114"/>
      <c r="CJ102" s="115"/>
      <c r="CK102" s="39"/>
      <c r="CL102" s="39"/>
      <c r="CM102" s="115"/>
      <c r="CN102" s="114"/>
      <c r="CO102" s="114"/>
      <c r="CP102" s="115"/>
      <c r="CQ102" s="39"/>
      <c r="CR102" s="39"/>
      <c r="CS102" s="115"/>
      <c r="CT102" s="114"/>
      <c r="CU102" s="114"/>
      <c r="CV102" s="115"/>
      <c r="CW102" s="39"/>
      <c r="CX102" s="39"/>
      <c r="CY102" s="115"/>
      <c r="CZ102" s="114"/>
      <c r="DA102" s="114"/>
      <c r="DB102" s="115"/>
      <c r="DC102" s="39"/>
      <c r="DD102" s="39"/>
      <c r="DE102" s="115"/>
      <c r="DF102" s="114"/>
      <c r="DG102" s="114"/>
      <c r="DH102" s="115"/>
      <c r="DI102" s="39"/>
      <c r="DJ102" s="39"/>
      <c r="DK102" s="115"/>
      <c r="DL102" s="114"/>
      <c r="DM102" s="114"/>
      <c r="DN102" s="115"/>
      <c r="DO102" s="39"/>
      <c r="DP102" s="39"/>
      <c r="DQ102" s="115"/>
      <c r="DR102" s="114"/>
      <c r="DS102" s="114"/>
      <c r="DT102" s="115"/>
      <c r="DU102" s="39"/>
      <c r="DV102" s="39"/>
      <c r="DW102" s="115"/>
      <c r="DX102" s="114"/>
      <c r="DY102" s="114"/>
      <c r="DZ102" s="115"/>
      <c r="EA102" s="39"/>
      <c r="EB102" s="39"/>
      <c r="EC102" s="115"/>
      <c r="ED102" s="114"/>
      <c r="EE102" s="114"/>
      <c r="EF102" s="115"/>
      <c r="EG102" s="39"/>
      <c r="EH102" s="39"/>
      <c r="EI102" s="115"/>
      <c r="EJ102" s="114"/>
      <c r="EK102" s="114"/>
      <c r="EL102" s="115"/>
      <c r="EM102" s="39"/>
      <c r="EN102" s="39"/>
      <c r="EO102" s="115"/>
      <c r="EP102" s="114"/>
      <c r="EQ102" s="114"/>
      <c r="ER102" s="115"/>
      <c r="ES102" s="39"/>
      <c r="ET102" s="39"/>
      <c r="EU102" s="115"/>
      <c r="EV102" s="114"/>
      <c r="EW102" s="114"/>
      <c r="EX102" s="115"/>
      <c r="EY102" s="39"/>
      <c r="EZ102" s="39"/>
      <c r="FA102" s="115"/>
      <c r="FB102" s="114"/>
      <c r="FC102" s="114"/>
      <c r="FD102" s="115"/>
      <c r="FE102" s="39"/>
      <c r="FF102" s="39"/>
      <c r="FG102" s="115"/>
      <c r="FH102" s="114"/>
      <c r="FI102" s="114"/>
      <c r="FJ102" s="115"/>
      <c r="FK102" s="39"/>
      <c r="FL102" s="39"/>
      <c r="FM102" s="115"/>
      <c r="FN102" s="114"/>
      <c r="FO102" s="114"/>
      <c r="FP102" s="115"/>
      <c r="FQ102" s="39"/>
      <c r="FR102" s="39"/>
      <c r="FS102" s="115"/>
      <c r="FT102" s="114"/>
      <c r="FU102" s="114"/>
      <c r="FV102" s="115"/>
      <c r="FW102" s="39"/>
      <c r="FX102" s="39"/>
      <c r="FY102" s="115"/>
      <c r="FZ102" s="114"/>
      <c r="GA102" s="114"/>
      <c r="GB102" s="115"/>
      <c r="GC102" s="39"/>
      <c r="GD102" s="39"/>
      <c r="GE102" s="115"/>
      <c r="GF102" s="114"/>
      <c r="GG102" s="114"/>
      <c r="GH102" s="115"/>
      <c r="GI102" s="39"/>
      <c r="GJ102" s="39"/>
      <c r="GK102" s="115"/>
      <c r="GL102" s="114"/>
      <c r="GM102" s="114"/>
      <c r="GN102" s="115"/>
      <c r="GO102" s="39"/>
      <c r="GP102" s="48"/>
    </row>
    <row r="103" spans="1:198" ht="50.1" customHeight="1">
      <c r="A103" s="45"/>
      <c r="B103" s="108"/>
      <c r="C103" s="89" t="str">
        <f>IFERROR(INDEX(Schedule!$A$3:$C$258,MATCH('BASIC DATA'!B103,Schedule!$A$3:$A$258,0),2),"")</f>
        <v/>
      </c>
      <c r="D103" s="40"/>
      <c r="E103" s="89" t="str">
        <f>IFERROR(INDEX(Schedule!$A$3:$C$258,MATCH('BASIC DATA'!B103,Schedule!$A$3:$A$258,0),3),"")</f>
        <v/>
      </c>
      <c r="F103" s="39"/>
      <c r="G103" s="115"/>
      <c r="H103" s="114"/>
      <c r="I103" s="114"/>
      <c r="J103" s="115"/>
      <c r="K103" s="39"/>
      <c r="L103" s="39"/>
      <c r="M103" s="115"/>
      <c r="N103" s="114"/>
      <c r="O103" s="114"/>
      <c r="P103" s="115"/>
      <c r="Q103" s="39"/>
      <c r="R103" s="39"/>
      <c r="S103" s="115"/>
      <c r="T103" s="114"/>
      <c r="U103" s="114"/>
      <c r="V103" s="115"/>
      <c r="W103" s="39"/>
      <c r="X103" s="39"/>
      <c r="Y103" s="115"/>
      <c r="Z103" s="114"/>
      <c r="AA103" s="114"/>
      <c r="AB103" s="115"/>
      <c r="AC103" s="39"/>
      <c r="AD103" s="39"/>
      <c r="AE103" s="115"/>
      <c r="AF103" s="114"/>
      <c r="AG103" s="114"/>
      <c r="AH103" s="115"/>
      <c r="AI103" s="39"/>
      <c r="AJ103" s="39"/>
      <c r="AK103" s="115"/>
      <c r="AL103" s="114"/>
      <c r="AM103" s="114"/>
      <c r="AN103" s="115"/>
      <c r="AO103" s="39"/>
      <c r="AP103" s="39"/>
      <c r="AQ103" s="115"/>
      <c r="AR103" s="114"/>
      <c r="AS103" s="114"/>
      <c r="AT103" s="115"/>
      <c r="AU103" s="39"/>
      <c r="AV103" s="39"/>
      <c r="AW103" s="115"/>
      <c r="AX103" s="114"/>
      <c r="AY103" s="114"/>
      <c r="AZ103" s="115"/>
      <c r="BA103" s="39"/>
      <c r="BB103" s="39"/>
      <c r="BC103" s="115"/>
      <c r="BD103" s="114"/>
      <c r="BE103" s="114"/>
      <c r="BF103" s="115"/>
      <c r="BG103" s="39"/>
      <c r="BH103" s="39"/>
      <c r="BI103" s="115"/>
      <c r="BJ103" s="114"/>
      <c r="BK103" s="114"/>
      <c r="BL103" s="115"/>
      <c r="BM103" s="39"/>
      <c r="BN103" s="39"/>
      <c r="BO103" s="115"/>
      <c r="BP103" s="114"/>
      <c r="BQ103" s="114"/>
      <c r="BR103" s="115"/>
      <c r="BS103" s="39"/>
      <c r="BT103" s="39"/>
      <c r="BU103" s="115"/>
      <c r="BV103" s="114"/>
      <c r="BW103" s="114"/>
      <c r="BX103" s="115"/>
      <c r="BY103" s="39"/>
      <c r="BZ103" s="39"/>
      <c r="CA103" s="115"/>
      <c r="CB103" s="114"/>
      <c r="CC103" s="114"/>
      <c r="CD103" s="115"/>
      <c r="CE103" s="39"/>
      <c r="CF103" s="39"/>
      <c r="CG103" s="115"/>
      <c r="CH103" s="114"/>
      <c r="CI103" s="114"/>
      <c r="CJ103" s="115"/>
      <c r="CK103" s="39"/>
      <c r="CL103" s="39"/>
      <c r="CM103" s="115"/>
      <c r="CN103" s="114"/>
      <c r="CO103" s="114"/>
      <c r="CP103" s="115"/>
      <c r="CQ103" s="39"/>
      <c r="CR103" s="39"/>
      <c r="CS103" s="115"/>
      <c r="CT103" s="114"/>
      <c r="CU103" s="114"/>
      <c r="CV103" s="115"/>
      <c r="CW103" s="39"/>
      <c r="CX103" s="39"/>
      <c r="CY103" s="115"/>
      <c r="CZ103" s="114"/>
      <c r="DA103" s="114"/>
      <c r="DB103" s="115"/>
      <c r="DC103" s="39"/>
      <c r="DD103" s="39"/>
      <c r="DE103" s="115"/>
      <c r="DF103" s="114"/>
      <c r="DG103" s="114"/>
      <c r="DH103" s="115"/>
      <c r="DI103" s="39"/>
      <c r="DJ103" s="39"/>
      <c r="DK103" s="115"/>
      <c r="DL103" s="114"/>
      <c r="DM103" s="114"/>
      <c r="DN103" s="115"/>
      <c r="DO103" s="39"/>
      <c r="DP103" s="39"/>
      <c r="DQ103" s="115"/>
      <c r="DR103" s="114"/>
      <c r="DS103" s="114"/>
      <c r="DT103" s="115"/>
      <c r="DU103" s="39"/>
      <c r="DV103" s="39"/>
      <c r="DW103" s="115"/>
      <c r="DX103" s="114"/>
      <c r="DY103" s="114"/>
      <c r="DZ103" s="115"/>
      <c r="EA103" s="39"/>
      <c r="EB103" s="39"/>
      <c r="EC103" s="115"/>
      <c r="ED103" s="114"/>
      <c r="EE103" s="114"/>
      <c r="EF103" s="115"/>
      <c r="EG103" s="39"/>
      <c r="EH103" s="39"/>
      <c r="EI103" s="115"/>
      <c r="EJ103" s="114"/>
      <c r="EK103" s="114"/>
      <c r="EL103" s="115"/>
      <c r="EM103" s="39"/>
      <c r="EN103" s="39"/>
      <c r="EO103" s="115"/>
      <c r="EP103" s="114"/>
      <c r="EQ103" s="114"/>
      <c r="ER103" s="115"/>
      <c r="ES103" s="39"/>
      <c r="ET103" s="39"/>
      <c r="EU103" s="115"/>
      <c r="EV103" s="114"/>
      <c r="EW103" s="114"/>
      <c r="EX103" s="115"/>
      <c r="EY103" s="39"/>
      <c r="EZ103" s="39"/>
      <c r="FA103" s="115"/>
      <c r="FB103" s="114"/>
      <c r="FC103" s="114"/>
      <c r="FD103" s="115"/>
      <c r="FE103" s="39"/>
      <c r="FF103" s="39"/>
      <c r="FG103" s="115"/>
      <c r="FH103" s="114"/>
      <c r="FI103" s="114"/>
      <c r="FJ103" s="115"/>
      <c r="FK103" s="39"/>
      <c r="FL103" s="39"/>
      <c r="FM103" s="115"/>
      <c r="FN103" s="114"/>
      <c r="FO103" s="114"/>
      <c r="FP103" s="115"/>
      <c r="FQ103" s="39"/>
      <c r="FR103" s="39"/>
      <c r="FS103" s="115"/>
      <c r="FT103" s="114"/>
      <c r="FU103" s="114"/>
      <c r="FV103" s="115"/>
      <c r="FW103" s="39"/>
      <c r="FX103" s="39"/>
      <c r="FY103" s="115"/>
      <c r="FZ103" s="114"/>
      <c r="GA103" s="114"/>
      <c r="GB103" s="115"/>
      <c r="GC103" s="39"/>
      <c r="GD103" s="39"/>
      <c r="GE103" s="115"/>
      <c r="GF103" s="114"/>
      <c r="GG103" s="114"/>
      <c r="GH103" s="115"/>
      <c r="GI103" s="39"/>
      <c r="GJ103" s="39"/>
      <c r="GK103" s="115"/>
      <c r="GL103" s="114"/>
      <c r="GM103" s="114"/>
      <c r="GN103" s="115"/>
      <c r="GO103" s="39"/>
      <c r="GP103" s="48"/>
    </row>
    <row r="104" spans="1:198" ht="24.95" customHeight="1">
      <c r="A104" s="48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09"/>
      <c r="EP104" s="109"/>
      <c r="EQ104" s="109"/>
      <c r="ER104" s="109"/>
      <c r="ES104" s="109"/>
      <c r="ET104" s="109"/>
      <c r="EU104" s="109"/>
      <c r="EV104" s="109"/>
      <c r="EW104" s="109"/>
      <c r="EX104" s="109"/>
      <c r="EY104" s="109"/>
      <c r="EZ104" s="109"/>
      <c r="FA104" s="109"/>
      <c r="FB104" s="109"/>
      <c r="FC104" s="109"/>
      <c r="FD104" s="109"/>
      <c r="FE104" s="109"/>
      <c r="FF104" s="109"/>
      <c r="FG104" s="109"/>
      <c r="FH104" s="109"/>
      <c r="FI104" s="109"/>
      <c r="FJ104" s="109"/>
      <c r="FK104" s="109"/>
      <c r="FL104" s="109"/>
      <c r="FM104" s="109"/>
      <c r="FN104" s="109"/>
      <c r="FO104" s="109"/>
      <c r="FP104" s="109"/>
      <c r="FQ104" s="109"/>
      <c r="FR104" s="109"/>
      <c r="FS104" s="109"/>
      <c r="FT104" s="109"/>
      <c r="FU104" s="109"/>
      <c r="FV104" s="109"/>
      <c r="FW104" s="109"/>
      <c r="FX104" s="109"/>
      <c r="FY104" s="109"/>
      <c r="FZ104" s="109"/>
      <c r="GA104" s="109"/>
      <c r="GB104" s="109"/>
      <c r="GC104" s="109"/>
      <c r="GD104" s="109"/>
      <c r="GE104" s="109"/>
      <c r="GF104" s="109"/>
      <c r="GG104" s="109"/>
      <c r="GH104" s="109"/>
      <c r="GI104" s="109"/>
      <c r="GJ104" s="109"/>
      <c r="GK104" s="109"/>
      <c r="GL104" s="109"/>
      <c r="GM104" s="109"/>
      <c r="GN104" s="109"/>
      <c r="GO104" s="109"/>
      <c r="GP104" s="48"/>
    </row>
    <row r="105" spans="1:198" s="68" customFormat="1" hidden="1"/>
    <row r="106" spans="1:198" s="68" customFormat="1" hidden="1"/>
    <row r="107" spans="1:198" s="68" customFormat="1" hidden="1"/>
    <row r="108" spans="1:198" s="68" customFormat="1" hidden="1"/>
    <row r="109" spans="1:198" s="68" customFormat="1" hidden="1"/>
    <row r="110" spans="1:198" s="68" customFormat="1" hidden="1"/>
    <row r="111" spans="1:198" s="68" customFormat="1" hidden="1"/>
    <row r="112" spans="1:198" s="68" customFormat="1" hidden="1"/>
    <row r="113" s="68" customFormat="1" hidden="1"/>
    <row r="114" s="68" customFormat="1" hidden="1"/>
    <row r="115" s="68" customFormat="1" hidden="1"/>
    <row r="116" s="68" customFormat="1" hidden="1"/>
    <row r="117" s="68" customFormat="1" hidden="1"/>
    <row r="118" s="68" customFormat="1" hidden="1"/>
    <row r="119" s="68" customFormat="1" hidden="1"/>
    <row r="120" s="68" customFormat="1" hidden="1"/>
    <row r="121" s="68" customFormat="1" hidden="1"/>
    <row r="122" s="68" customFormat="1" hidden="1"/>
    <row r="123" s="68" customFormat="1" hidden="1"/>
    <row r="124" s="68" customFormat="1" hidden="1"/>
    <row r="125" s="68" customFormat="1" hidden="1"/>
    <row r="126" s="68" customFormat="1" hidden="1"/>
    <row r="127" s="68" customFormat="1" hidden="1"/>
    <row r="128" s="68" customFormat="1" hidden="1"/>
    <row r="129" s="68" customFormat="1" hidden="1"/>
    <row r="130" s="68" customFormat="1" hidden="1"/>
    <row r="131" s="68" customFormat="1" hidden="1"/>
    <row r="132" s="68" customFormat="1" hidden="1"/>
    <row r="133" s="68" customFormat="1" hidden="1"/>
    <row r="134" s="68" customFormat="1" hidden="1"/>
    <row r="135" s="68" customFormat="1" hidden="1"/>
    <row r="136" s="68" customFormat="1" hidden="1"/>
    <row r="137" s="68" customFormat="1" hidden="1"/>
    <row r="138" s="68" customFormat="1" hidden="1"/>
    <row r="139" s="68" customFormat="1" hidden="1"/>
    <row r="140" s="68" customFormat="1" hidden="1"/>
    <row r="141" s="68" customFormat="1" hidden="1"/>
    <row r="142" s="68" customFormat="1" hidden="1"/>
    <row r="143" s="68" customFormat="1" hidden="1"/>
    <row r="144" s="68" customFormat="1" hidden="1"/>
    <row r="145" s="68" customFormat="1" hidden="1"/>
    <row r="146" s="68" customFormat="1" hidden="1"/>
    <row r="147" s="68" customFormat="1" hidden="1"/>
    <row r="148" s="68" customFormat="1" hidden="1"/>
    <row r="149" s="68" customFormat="1" hidden="1"/>
    <row r="150" s="68" customFormat="1" hidden="1"/>
    <row r="151" s="68" customFormat="1" hidden="1"/>
    <row r="152" s="68" customFormat="1" hidden="1"/>
    <row r="153" s="68" customFormat="1" hidden="1"/>
    <row r="154" s="68" customFormat="1" hidden="1"/>
    <row r="155" s="68" customFormat="1" hidden="1"/>
    <row r="156" s="68" customFormat="1" hidden="1"/>
    <row r="157" s="68" customFormat="1" hidden="1"/>
    <row r="158" s="68" customFormat="1" hidden="1"/>
    <row r="159" s="68" customFormat="1" hidden="1"/>
    <row r="160" s="68" customFormat="1" hidden="1"/>
    <row r="161" s="68" customFormat="1" hidden="1"/>
    <row r="162" s="68" customFormat="1" hidden="1"/>
    <row r="163" s="68" customFormat="1" hidden="1"/>
    <row r="164" s="68" customFormat="1" hidden="1"/>
    <row r="165" s="68" customFormat="1" hidden="1"/>
    <row r="166" s="68" customFormat="1" hidden="1"/>
    <row r="167" s="68" customFormat="1" hidden="1"/>
    <row r="168" s="68" customFormat="1" hidden="1"/>
    <row r="169" s="68" customFormat="1" hidden="1"/>
    <row r="170" s="68" customFormat="1" hidden="1"/>
    <row r="171" s="68" customFormat="1" hidden="1"/>
    <row r="172" s="68" customFormat="1" hidden="1"/>
    <row r="173" s="68" customFormat="1" hidden="1"/>
    <row r="174" s="68" customFormat="1" hidden="1"/>
    <row r="175" s="68" customFormat="1" hidden="1"/>
    <row r="176" s="68" customFormat="1" hidden="1"/>
    <row r="177" s="68" customFormat="1" hidden="1"/>
    <row r="178" s="68" customFormat="1" hidden="1"/>
    <row r="179" s="68" customFormat="1" hidden="1"/>
    <row r="180" s="68" customFormat="1" hidden="1"/>
    <row r="181" s="68" customFormat="1" hidden="1"/>
    <row r="182" s="68" customFormat="1" hidden="1"/>
    <row r="183" s="68" customFormat="1" hidden="1"/>
    <row r="184" s="68" customFormat="1" hidden="1"/>
    <row r="185" s="68" customFormat="1" hidden="1"/>
    <row r="186" s="68" customFormat="1" hidden="1"/>
    <row r="187" s="68" customFormat="1" hidden="1"/>
    <row r="188" s="68" customFormat="1" hidden="1"/>
    <row r="189" s="68" customFormat="1" hidden="1"/>
    <row r="190" s="68" customFormat="1" hidden="1"/>
    <row r="191" s="68" customFormat="1" hidden="1"/>
    <row r="192" s="68" customFormat="1" hidden="1"/>
    <row r="193" s="68" customFormat="1" hidden="1"/>
    <row r="194" s="68" customFormat="1" hidden="1"/>
    <row r="195" s="68" customFormat="1" hidden="1"/>
    <row r="196" s="68" customFormat="1" hidden="1"/>
    <row r="197" s="68" customFormat="1" hidden="1"/>
    <row r="198" s="68" customFormat="1" hidden="1"/>
    <row r="199" s="68" customFormat="1" hidden="1"/>
    <row r="200" s="68" customFormat="1" hidden="1"/>
    <row r="201" s="68" customFormat="1" hidden="1"/>
    <row r="202" s="68" customFormat="1" hidden="1"/>
    <row r="203" s="68" customFormat="1" hidden="1"/>
    <row r="204" s="68" customFormat="1" hidden="1"/>
    <row r="205" s="68" customFormat="1" hidden="1"/>
    <row r="206" s="68" customFormat="1" hidden="1"/>
    <row r="207" s="68" customFormat="1" hidden="1"/>
    <row r="208" s="68" customFormat="1" hidden="1"/>
    <row r="209" s="68" customFormat="1" hidden="1"/>
    <row r="210" s="68" customFormat="1" hidden="1"/>
    <row r="211" s="68" customFormat="1" hidden="1"/>
    <row r="212" s="68" customFormat="1" hidden="1"/>
    <row r="213" s="68" customFormat="1" hidden="1"/>
    <row r="214" s="68" customFormat="1" hidden="1"/>
    <row r="215" s="68" customFormat="1" hidden="1"/>
    <row r="216" s="68" customFormat="1" hidden="1"/>
    <row r="217" s="68" customFormat="1" hidden="1"/>
    <row r="218" s="68" customFormat="1" hidden="1"/>
    <row r="219" s="68" customFormat="1" hidden="1"/>
    <row r="220" s="68" customFormat="1" hidden="1"/>
    <row r="221" s="68" customFormat="1" hidden="1"/>
    <row r="222" s="68" customFormat="1" hidden="1"/>
    <row r="223" s="68" customFormat="1" hidden="1"/>
    <row r="224" s="68" customFormat="1" hidden="1"/>
    <row r="225" s="68" customFormat="1" hidden="1"/>
    <row r="226" s="68" customFormat="1" hidden="1"/>
    <row r="227" s="68" customFormat="1" hidden="1"/>
    <row r="228" s="68" customFormat="1" hidden="1"/>
    <row r="229" s="68" customFormat="1" hidden="1"/>
    <row r="230" s="68" customFormat="1" hidden="1"/>
    <row r="231" s="68" customFormat="1" hidden="1"/>
    <row r="232" s="68" customFormat="1" hidden="1"/>
    <row r="233" s="68" customFormat="1" hidden="1"/>
    <row r="234" s="68" customFormat="1" hidden="1"/>
    <row r="235" s="68" customFormat="1" hidden="1"/>
    <row r="236" s="68" customFormat="1" hidden="1"/>
    <row r="237" s="68" customFormat="1" hidden="1"/>
    <row r="238" s="68" customFormat="1" hidden="1"/>
    <row r="239" s="68" customFormat="1" hidden="1"/>
    <row r="240" s="68" customFormat="1" hidden="1"/>
    <row r="241" s="68" customFormat="1" hidden="1"/>
    <row r="242" s="68" customFormat="1" hidden="1"/>
    <row r="243" s="68" customFormat="1" hidden="1"/>
    <row r="244" s="68" customFormat="1" hidden="1"/>
    <row r="245" s="68" customFormat="1" hidden="1"/>
    <row r="246" s="68" customFormat="1" hidden="1"/>
    <row r="247" s="68" customFormat="1" hidden="1"/>
    <row r="248" s="68" customFormat="1" hidden="1"/>
    <row r="249" s="68" customFormat="1" hidden="1"/>
    <row r="250" s="68" customFormat="1" hidden="1"/>
    <row r="251" s="68" customFormat="1" hidden="1"/>
    <row r="252" s="68" customFormat="1" hidden="1"/>
    <row r="253" s="68" customFormat="1" hidden="1"/>
    <row r="254" s="68" customFormat="1" hidden="1"/>
    <row r="255" s="68" customFormat="1" hidden="1"/>
    <row r="256" s="68" customFormat="1" hidden="1"/>
    <row r="257" s="68" customFormat="1" hidden="1"/>
    <row r="258" s="68" customFormat="1" hidden="1"/>
    <row r="259" s="68" customFormat="1" hidden="1"/>
    <row r="260" s="68" customFormat="1" hidden="1"/>
    <row r="261" s="68" customFormat="1" hidden="1"/>
    <row r="262" s="68" customFormat="1" hidden="1"/>
    <row r="263" s="68" customFormat="1" hidden="1"/>
    <row r="264" s="68" customFormat="1" hidden="1"/>
    <row r="265" s="68" customFormat="1" hidden="1"/>
    <row r="266" s="68" customFormat="1" hidden="1"/>
    <row r="267" s="68" customFormat="1" hidden="1"/>
    <row r="268" s="68" customFormat="1" hidden="1"/>
    <row r="269" s="68" customFormat="1" hidden="1"/>
    <row r="270" s="68" customFormat="1" hidden="1"/>
    <row r="271" s="68" customFormat="1" hidden="1"/>
    <row r="272" s="68" customFormat="1" hidden="1"/>
    <row r="273" s="68" customFormat="1" hidden="1"/>
    <row r="274" s="68" customFormat="1" hidden="1"/>
    <row r="275" s="68" customFormat="1" hidden="1"/>
    <row r="276" s="68" customFormat="1" hidden="1"/>
    <row r="277" s="68" customFormat="1" hidden="1"/>
    <row r="278" s="68" customFormat="1" hidden="1"/>
    <row r="279" s="68" customFormat="1" hidden="1"/>
    <row r="280" s="68" customFormat="1" hidden="1"/>
    <row r="281" s="68" customFormat="1" hidden="1"/>
    <row r="282" s="68" customFormat="1" hidden="1"/>
    <row r="283" s="68" customFormat="1" hidden="1"/>
    <row r="284" s="68" customFormat="1" hidden="1"/>
    <row r="285" s="68" customFormat="1" hidden="1"/>
    <row r="286" s="68" customFormat="1" hidden="1"/>
    <row r="287" s="68" customFormat="1" hidden="1"/>
    <row r="288" s="68" customFormat="1" hidden="1"/>
    <row r="289" s="68" customFormat="1" hidden="1"/>
    <row r="290" s="68" customFormat="1" hidden="1"/>
    <row r="291" s="68" customFormat="1" hidden="1"/>
    <row r="292" s="68" customFormat="1" hidden="1"/>
    <row r="293" s="68" customFormat="1" hidden="1"/>
    <row r="294" s="68" customFormat="1" hidden="1"/>
    <row r="295" s="68" customFormat="1" hidden="1"/>
    <row r="296" s="68" customFormat="1" hidden="1"/>
    <row r="297" s="68" customFormat="1" hidden="1"/>
    <row r="298" s="68" customFormat="1" hidden="1"/>
    <row r="299" s="68" customFormat="1" hidden="1"/>
    <row r="300" s="68" customFormat="1" hidden="1"/>
    <row r="301" s="68" customFormat="1" hidden="1"/>
    <row r="302" s="68" customFormat="1" hidden="1"/>
    <row r="303" s="68" customFormat="1" hidden="1"/>
    <row r="304" s="68" customFormat="1" hidden="1"/>
    <row r="305" s="68" customFormat="1" hidden="1"/>
    <row r="306" s="68" customFormat="1" hidden="1"/>
    <row r="307" s="68" customFormat="1" hidden="1"/>
    <row r="308" s="68" customFormat="1" hidden="1"/>
    <row r="309" s="68" customFormat="1" hidden="1"/>
    <row r="310" s="68" customFormat="1" hidden="1"/>
    <row r="311" s="68" customFormat="1" hidden="1"/>
    <row r="312" s="68" customFormat="1" hidden="1"/>
    <row r="313" s="68" customFormat="1" hidden="1"/>
    <row r="314" s="68" customFormat="1" hidden="1"/>
    <row r="315" s="68" customFormat="1" hidden="1"/>
    <row r="316" s="68" customFormat="1" hidden="1"/>
    <row r="317" s="68" customFormat="1" hidden="1"/>
    <row r="318" s="68" customFormat="1" hidden="1"/>
    <row r="319" s="68" customFormat="1" hidden="1"/>
    <row r="320" s="68" customFormat="1" hidden="1"/>
    <row r="321" s="68" customFormat="1" hidden="1"/>
    <row r="322" s="68" customFormat="1" hidden="1"/>
    <row r="323" s="68" customFormat="1" hidden="1"/>
    <row r="324" s="68" customFormat="1" hidden="1"/>
    <row r="325" s="68" customFormat="1" hidden="1"/>
    <row r="326" s="68" customFormat="1" hidden="1"/>
    <row r="327" s="68" customFormat="1" hidden="1"/>
    <row r="328" s="68" customFormat="1" hidden="1"/>
    <row r="329" s="68" customFormat="1" hidden="1"/>
    <row r="330" s="68" customFormat="1" hidden="1"/>
    <row r="331" s="68" customFormat="1" hidden="1"/>
    <row r="332" s="68" customFormat="1" hidden="1"/>
    <row r="333" s="68" customFormat="1" hidden="1"/>
    <row r="334" s="68" customFormat="1" hidden="1"/>
    <row r="335" s="68" customFormat="1" hidden="1"/>
    <row r="336" s="68" customFormat="1" hidden="1"/>
    <row r="337" s="68" customFormat="1" hidden="1"/>
    <row r="338" s="68" customFormat="1" hidden="1"/>
    <row r="339" s="68" customFormat="1" hidden="1"/>
    <row r="340" s="68" customFormat="1" hidden="1"/>
    <row r="341" s="68" customFormat="1" hidden="1"/>
    <row r="342" s="68" customFormat="1" hidden="1"/>
    <row r="343" s="68" customFormat="1" hidden="1"/>
    <row r="344" s="68" customFormat="1" hidden="1"/>
    <row r="345" s="68" customFormat="1" hidden="1"/>
    <row r="346" s="68" customFormat="1" hidden="1"/>
    <row r="347" s="68" customFormat="1" hidden="1"/>
    <row r="348" s="68" customFormat="1" hidden="1"/>
    <row r="349" s="68" customFormat="1" hidden="1"/>
    <row r="350" s="68" customFormat="1" hidden="1"/>
    <row r="351" s="68" customFormat="1" hidden="1"/>
    <row r="352" s="68" customFormat="1" hidden="1"/>
    <row r="353" s="68" customFormat="1" hidden="1"/>
    <row r="354" s="68" customFormat="1" hidden="1"/>
    <row r="355" s="68" customFormat="1" hidden="1"/>
    <row r="356" s="68" customFormat="1" hidden="1"/>
    <row r="357" s="68" customFormat="1" hidden="1"/>
    <row r="358" s="68" customFormat="1" hidden="1"/>
    <row r="359" s="68" customFormat="1" hidden="1"/>
    <row r="360" s="68" customFormat="1" hidden="1"/>
    <row r="361" s="68" customFormat="1" hidden="1"/>
    <row r="362" s="68" customFormat="1" hidden="1"/>
    <row r="363" s="68" customFormat="1" hidden="1"/>
    <row r="364" s="68" customFormat="1" hidden="1"/>
    <row r="365" s="68" customFormat="1" hidden="1"/>
    <row r="366" s="68" customFormat="1" hidden="1"/>
    <row r="367" s="68" customFormat="1" hidden="1"/>
    <row r="368" s="68" customFormat="1" hidden="1"/>
    <row r="369" s="68" customFormat="1" hidden="1"/>
    <row r="370" s="68" customFormat="1" hidden="1"/>
    <row r="371" s="68" customFormat="1" hidden="1"/>
    <row r="372" s="68" customFormat="1" hidden="1"/>
    <row r="373" s="68" customFormat="1" hidden="1"/>
    <row r="374" s="68" customFormat="1" hidden="1"/>
    <row r="375" s="68" customFormat="1" hidden="1"/>
    <row r="376" s="68" customFormat="1" hidden="1"/>
    <row r="377" s="68" customFormat="1" hidden="1"/>
    <row r="378" s="68" customFormat="1" hidden="1"/>
    <row r="379" s="68" customFormat="1" hidden="1"/>
    <row r="380" s="68" customFormat="1" hidden="1"/>
    <row r="381" s="68" customFormat="1" hidden="1"/>
    <row r="382" s="68" customFormat="1" hidden="1"/>
    <row r="383" s="68" customFormat="1" hidden="1"/>
    <row r="384" s="68" customFormat="1" hidden="1"/>
    <row r="385" s="68" customFormat="1" hidden="1"/>
    <row r="386" s="68" customFormat="1" hidden="1"/>
    <row r="387" s="68" customFormat="1" hidden="1"/>
    <row r="388" s="68" customFormat="1" hidden="1"/>
    <row r="389" s="68" customFormat="1" hidden="1"/>
    <row r="390" s="68" customFormat="1" hidden="1"/>
    <row r="391" s="68" customFormat="1" hidden="1"/>
    <row r="392" s="68" customFormat="1" hidden="1"/>
    <row r="393" s="68" customFormat="1" hidden="1"/>
    <row r="394" s="68" customFormat="1" hidden="1"/>
    <row r="395" s="68" customFormat="1" hidden="1"/>
    <row r="396" s="68" customFormat="1" hidden="1"/>
    <row r="397" s="68" customFormat="1" hidden="1"/>
    <row r="398" s="68" customFormat="1" hidden="1"/>
    <row r="399" s="68" customFormat="1" hidden="1"/>
    <row r="400" s="68" customFormat="1" hidden="1"/>
    <row r="401" s="68" customFormat="1" hidden="1"/>
    <row r="402" s="68" customFormat="1" hidden="1"/>
    <row r="403" s="68" customFormat="1" hidden="1"/>
    <row r="404" s="68" customFormat="1" hidden="1"/>
    <row r="405" s="68" customFormat="1" hidden="1"/>
    <row r="406" s="68" customFormat="1" hidden="1"/>
    <row r="407" s="68" customFormat="1" hidden="1"/>
    <row r="408" s="68" customFormat="1" hidden="1"/>
    <row r="409" s="68" customFormat="1" hidden="1"/>
    <row r="410" s="68" customFormat="1" hidden="1"/>
    <row r="411" s="68" customFormat="1" hidden="1"/>
    <row r="412" s="68" customFormat="1" hidden="1"/>
    <row r="413" s="68" customFormat="1" hidden="1"/>
    <row r="414" s="68" customFormat="1" hidden="1"/>
    <row r="415" s="68" customFormat="1" hidden="1"/>
    <row r="416" s="68" customFormat="1" hidden="1"/>
    <row r="417" s="68" customFormat="1" hidden="1"/>
    <row r="418" s="68" customFormat="1" hidden="1"/>
    <row r="419" s="68" customFormat="1" hidden="1"/>
    <row r="420" s="68" customFormat="1" hidden="1"/>
    <row r="421" s="68" customFormat="1" hidden="1"/>
    <row r="422" s="68" customFormat="1" hidden="1"/>
    <row r="423" s="68" customFormat="1" hidden="1"/>
    <row r="424" s="68" customFormat="1" hidden="1"/>
    <row r="425" s="68" customFormat="1" hidden="1"/>
    <row r="426" s="68" customFormat="1" hidden="1"/>
    <row r="427" s="68" customFormat="1" hidden="1"/>
    <row r="428" s="68" customFormat="1" hidden="1"/>
    <row r="429" s="68" customFormat="1" hidden="1"/>
    <row r="430" s="68" customFormat="1" hidden="1"/>
    <row r="431" s="68" customFormat="1" hidden="1"/>
    <row r="432" s="68" customFormat="1" hidden="1"/>
    <row r="433" s="68" customFormat="1" hidden="1"/>
    <row r="434" s="68" customFormat="1" hidden="1"/>
    <row r="435" s="68" customFormat="1" hidden="1"/>
    <row r="436" s="68" customFormat="1" hidden="1"/>
    <row r="437" s="68" customFormat="1" hidden="1"/>
    <row r="438" s="68" customFormat="1" hidden="1"/>
    <row r="439" s="68" customFormat="1" hidden="1"/>
    <row r="440" s="68" customFormat="1" hidden="1"/>
    <row r="441" s="68" customFormat="1" hidden="1"/>
    <row r="442" s="68" customFormat="1" hidden="1"/>
    <row r="443" s="68" customFormat="1" hidden="1"/>
    <row r="444" s="68" customFormat="1" hidden="1"/>
    <row r="445" s="68" customFormat="1" hidden="1"/>
    <row r="446" s="68" customFormat="1" hidden="1"/>
    <row r="447" s="68" customFormat="1" hidden="1"/>
    <row r="448" s="68" customFormat="1" hidden="1"/>
    <row r="449" s="68" customFormat="1" hidden="1"/>
    <row r="450" s="68" customFormat="1" hidden="1"/>
    <row r="451" s="68" customFormat="1" hidden="1"/>
    <row r="452" s="68" customFormat="1" hidden="1"/>
    <row r="453" s="68" customFormat="1" hidden="1"/>
    <row r="454" s="68" customFormat="1" hidden="1"/>
    <row r="455" s="68" customFormat="1" hidden="1"/>
    <row r="456" s="68" customFormat="1" hidden="1"/>
    <row r="457" s="68" customFormat="1" hidden="1"/>
    <row r="458" s="68" customFormat="1" hidden="1"/>
    <row r="459" s="68" customFormat="1" hidden="1"/>
    <row r="460" s="68" customFormat="1" hidden="1"/>
    <row r="461" s="68" customFormat="1" hidden="1"/>
    <row r="462" s="68" customFormat="1" hidden="1"/>
    <row r="463" s="68" customFormat="1" hidden="1"/>
    <row r="464" s="68" customFormat="1" hidden="1"/>
    <row r="465" s="68" customFormat="1" hidden="1"/>
    <row r="466" s="68" customFormat="1" hidden="1"/>
    <row r="467" s="68" customFormat="1" hidden="1"/>
    <row r="468" s="68" customFormat="1" hidden="1"/>
    <row r="469" s="68" customFormat="1" hidden="1"/>
    <row r="470" s="68" customFormat="1" hidden="1"/>
    <row r="471" s="68" customFormat="1" hidden="1"/>
    <row r="472" s="68" customFormat="1" hidden="1"/>
    <row r="473" s="68" customFormat="1" hidden="1"/>
    <row r="474" s="68" customFormat="1" hidden="1"/>
    <row r="475" s="68" customFormat="1" hidden="1"/>
    <row r="476" s="68" customFormat="1" hidden="1"/>
    <row r="477" s="68" customFormat="1" hidden="1"/>
    <row r="478" s="68" customFormat="1" hidden="1"/>
    <row r="479" s="68" customFormat="1" hidden="1"/>
    <row r="480" s="68" customFormat="1" hidden="1"/>
    <row r="481" s="68" customFormat="1" hidden="1"/>
    <row r="482" s="68" customFormat="1" hidden="1"/>
    <row r="483" s="68" customFormat="1" hidden="1"/>
    <row r="484" s="68" customFormat="1" hidden="1"/>
    <row r="485" s="68" customFormat="1" hidden="1"/>
    <row r="486" s="68" customFormat="1" hidden="1"/>
    <row r="487" s="68" customFormat="1" hidden="1"/>
    <row r="488" s="68" customFormat="1" hidden="1"/>
    <row r="489" s="68" customFormat="1" hidden="1"/>
    <row r="490" s="68" customFormat="1" hidden="1"/>
    <row r="491" s="68" customFormat="1" hidden="1"/>
    <row r="492" s="68" customFormat="1" hidden="1"/>
    <row r="493" s="68" customFormat="1" hidden="1"/>
    <row r="494" s="68" customFormat="1" hidden="1"/>
    <row r="495" s="68" customFormat="1" hidden="1"/>
    <row r="496" s="68" customFormat="1" hidden="1"/>
    <row r="497" s="68" customFormat="1" hidden="1"/>
    <row r="498" s="68" customFormat="1" hidden="1"/>
    <row r="499" s="68" customFormat="1" hidden="1"/>
    <row r="500" s="68" customFormat="1" hidden="1"/>
    <row r="501" s="68" customFormat="1" hidden="1"/>
    <row r="502" s="68" customFormat="1" hidden="1"/>
    <row r="503" s="68" customFormat="1" hidden="1"/>
    <row r="504" s="68" customFormat="1" hidden="1"/>
    <row r="505" s="68" customFormat="1" hidden="1"/>
    <row r="506" s="68" customFormat="1" hidden="1"/>
    <row r="507" s="68" customFormat="1" hidden="1"/>
    <row r="508" s="68" customFormat="1" hidden="1"/>
    <row r="509" s="68" customFormat="1" hidden="1"/>
    <row r="510" s="68" customFormat="1" hidden="1"/>
    <row r="511" s="68" customFormat="1" hidden="1"/>
    <row r="512" s="68" customFormat="1" hidden="1"/>
    <row r="513" s="68" customFormat="1" hidden="1"/>
    <row r="514" s="68" customFormat="1" hidden="1"/>
    <row r="515" s="68" customFormat="1" hidden="1"/>
    <row r="516" s="68" customFormat="1" hidden="1"/>
    <row r="517" s="68" customFormat="1" hidden="1"/>
    <row r="518" s="68" customFormat="1" hidden="1"/>
    <row r="519" s="68" customFormat="1" hidden="1"/>
    <row r="520" s="68" customFormat="1" hidden="1"/>
    <row r="521" s="68" customFormat="1" hidden="1"/>
    <row r="522" s="68" customFormat="1" hidden="1"/>
    <row r="523" s="68" customFormat="1" hidden="1"/>
    <row r="524" s="68" customFormat="1" hidden="1"/>
    <row r="525" s="68" customFormat="1" hidden="1"/>
    <row r="526" s="68" customFormat="1" hidden="1"/>
    <row r="527" s="68" customFormat="1" hidden="1"/>
    <row r="528" s="68" customFormat="1" hidden="1"/>
    <row r="529" s="68" customFormat="1" hidden="1"/>
    <row r="530" s="68" customFormat="1" hidden="1"/>
    <row r="531" s="68" customFormat="1" hidden="1"/>
    <row r="532" s="68" customFormat="1" hidden="1"/>
    <row r="533" s="68" customFormat="1" hidden="1"/>
    <row r="534" s="68" customFormat="1" hidden="1"/>
    <row r="535" s="68" customFormat="1" hidden="1"/>
    <row r="536" s="68" customFormat="1" hidden="1"/>
    <row r="537" s="68" customFormat="1" hidden="1"/>
    <row r="538" s="68" customFormat="1" hidden="1"/>
    <row r="539" s="68" customFormat="1" hidden="1"/>
    <row r="540" s="68" customFormat="1" hidden="1"/>
    <row r="541" s="68" customFormat="1" hidden="1"/>
    <row r="542" s="68" customFormat="1" hidden="1"/>
    <row r="543" s="68" customFormat="1" hidden="1"/>
    <row r="544" s="68" customFormat="1" hidden="1"/>
    <row r="545" s="68" customFormat="1" hidden="1"/>
    <row r="546" s="68" customFormat="1" hidden="1"/>
    <row r="547" s="68" customFormat="1" hidden="1"/>
    <row r="548" s="68" customFormat="1" hidden="1"/>
    <row r="549" s="68" customFormat="1" hidden="1"/>
    <row r="550" s="68" customFormat="1" hidden="1"/>
    <row r="551" s="68" customFormat="1" hidden="1"/>
    <row r="552" s="68" customFormat="1" hidden="1"/>
    <row r="553" s="68" customFormat="1" hidden="1"/>
    <row r="554" s="68" customFormat="1" hidden="1"/>
    <row r="555" s="68" customFormat="1" hidden="1"/>
    <row r="556" s="68" customFormat="1" hidden="1"/>
    <row r="557" s="68" customFormat="1" hidden="1"/>
    <row r="558" s="68" customFormat="1" hidden="1"/>
    <row r="559" s="68" customFormat="1" hidden="1"/>
    <row r="560" s="68" customFormat="1" hidden="1"/>
    <row r="561" s="68" customFormat="1" hidden="1"/>
    <row r="562" s="68" customFormat="1" hidden="1"/>
    <row r="563" s="68" customFormat="1" hidden="1"/>
    <row r="564" s="68" customFormat="1" hidden="1"/>
    <row r="565" s="68" customFormat="1" hidden="1"/>
    <row r="566" s="68" customFormat="1" hidden="1"/>
    <row r="567" s="68" customFormat="1" hidden="1"/>
    <row r="568" s="68" customFormat="1" hidden="1"/>
    <row r="569" s="68" customFormat="1" hidden="1"/>
    <row r="570" s="68" customFormat="1" hidden="1"/>
    <row r="571" s="68" customFormat="1" hidden="1"/>
    <row r="572" s="68" customFormat="1" hidden="1"/>
    <row r="573" s="68" customFormat="1" hidden="1"/>
    <row r="574" s="68" customFormat="1" hidden="1"/>
    <row r="575" s="68" customFormat="1" hidden="1"/>
    <row r="576" s="68" customFormat="1" hidden="1"/>
    <row r="577" s="68" customFormat="1" hidden="1"/>
    <row r="578" s="68" customFormat="1" hidden="1"/>
    <row r="579" s="68" customFormat="1" hidden="1"/>
    <row r="580" s="68" customFormat="1" hidden="1"/>
    <row r="581" s="68" customFormat="1" hidden="1"/>
    <row r="582" s="68" customFormat="1" hidden="1"/>
    <row r="583" s="68" customFormat="1" hidden="1"/>
    <row r="584" s="68" customFormat="1" hidden="1"/>
    <row r="585" s="68" customFormat="1" hidden="1"/>
    <row r="586" s="68" customFormat="1" hidden="1"/>
    <row r="587" s="68" customFormat="1" hidden="1"/>
    <row r="588" s="68" customFormat="1" hidden="1"/>
    <row r="589" s="68" customFormat="1" hidden="1"/>
    <row r="590" s="68" customFormat="1" hidden="1"/>
    <row r="591" s="68" customFormat="1" hidden="1"/>
    <row r="592" s="68" customFormat="1" hidden="1"/>
    <row r="593" s="68" customFormat="1" hidden="1"/>
    <row r="594" s="68" customFormat="1" hidden="1"/>
    <row r="595" s="68" customFormat="1" hidden="1"/>
    <row r="596" s="68" customFormat="1" hidden="1"/>
    <row r="597" s="68" customFormat="1" hidden="1"/>
    <row r="598" s="68" customFormat="1" hidden="1"/>
    <row r="599" s="68" customFormat="1" hidden="1"/>
    <row r="600" s="68" customFormat="1" hidden="1"/>
    <row r="601" s="68" customFormat="1" hidden="1"/>
    <row r="602" s="68" customFormat="1" hidden="1"/>
    <row r="603" s="68" customFormat="1" hidden="1"/>
    <row r="604" s="68" customFormat="1" hidden="1"/>
    <row r="605" s="68" customFormat="1" hidden="1"/>
    <row r="606" s="68" customFormat="1" hidden="1"/>
    <row r="607" s="68" customFormat="1" hidden="1"/>
    <row r="608" s="68" customFormat="1" hidden="1"/>
    <row r="609" s="68" customFormat="1" hidden="1"/>
    <row r="610" s="68" customFormat="1" hidden="1"/>
    <row r="611" s="68" customFormat="1" hidden="1"/>
    <row r="612" s="68" customFormat="1" hidden="1"/>
    <row r="613" s="68" customFormat="1" hidden="1"/>
    <row r="614" s="68" customFormat="1" hidden="1"/>
    <row r="615" s="68" customFormat="1" hidden="1"/>
    <row r="616" s="68" customFormat="1" hidden="1"/>
    <row r="617" s="68" customFormat="1" hidden="1"/>
    <row r="618" s="68" customFormat="1" hidden="1"/>
    <row r="619" s="68" customFormat="1" hidden="1"/>
    <row r="620" s="68" customFormat="1" hidden="1"/>
    <row r="621" s="68" customFormat="1" hidden="1"/>
    <row r="622" s="68" customFormat="1" hidden="1"/>
    <row r="623" s="68" customFormat="1" hidden="1"/>
    <row r="624" s="68" customFormat="1" hidden="1"/>
    <row r="625" s="68" customFormat="1" hidden="1"/>
    <row r="626" s="68" customFormat="1" hidden="1"/>
    <row r="627" s="68" customFormat="1" hidden="1"/>
    <row r="628" s="68" customFormat="1" hidden="1"/>
    <row r="629" s="68" customFormat="1" hidden="1"/>
    <row r="630" s="68" customFormat="1" hidden="1"/>
    <row r="631" s="68" customFormat="1" hidden="1"/>
    <row r="632" s="68" customFormat="1" hidden="1"/>
    <row r="633" s="68" customFormat="1" hidden="1"/>
    <row r="634" s="68" customFormat="1" hidden="1"/>
    <row r="635" s="68" customFormat="1" hidden="1"/>
    <row r="636" s="68" customFormat="1" hidden="1"/>
    <row r="637" s="68" customFormat="1" hidden="1"/>
    <row r="638" s="68" customFormat="1" hidden="1"/>
    <row r="639" s="68" customFormat="1" hidden="1"/>
    <row r="640" s="68" customFormat="1" hidden="1"/>
    <row r="641" s="68" customFormat="1" hidden="1"/>
    <row r="642" s="68" customFormat="1" hidden="1"/>
    <row r="643" s="68" customFormat="1" hidden="1"/>
    <row r="644" s="68" customFormat="1" hidden="1"/>
    <row r="645" s="68" customFormat="1" hidden="1"/>
    <row r="646" s="68" customFormat="1" hidden="1"/>
    <row r="647" s="68" customFormat="1" hidden="1"/>
    <row r="648" s="68" customFormat="1" hidden="1"/>
    <row r="649" s="68" customFormat="1" hidden="1"/>
    <row r="650" s="68" customFormat="1" hidden="1"/>
    <row r="651" s="68" customFormat="1" hidden="1"/>
    <row r="652" s="68" customFormat="1" hidden="1"/>
    <row r="653" s="68" customFormat="1" hidden="1"/>
    <row r="654" s="68" customFormat="1" hidden="1"/>
    <row r="655" s="68" customFormat="1" hidden="1"/>
    <row r="656" s="68" customFormat="1" hidden="1"/>
    <row r="657" s="68" customFormat="1" hidden="1"/>
    <row r="658" s="68" customFormat="1" hidden="1"/>
    <row r="659" s="68" customFormat="1" hidden="1"/>
    <row r="660" s="68" customFormat="1" hidden="1"/>
    <row r="661" s="68" customFormat="1" hidden="1"/>
    <row r="662" s="68" customFormat="1" hidden="1"/>
    <row r="663" s="68" customFormat="1" hidden="1"/>
    <row r="664" s="68" customFormat="1" hidden="1"/>
    <row r="665" s="68" customFormat="1" hidden="1"/>
    <row r="666" s="68" customFormat="1" hidden="1"/>
    <row r="667" s="68" customFormat="1" hidden="1"/>
    <row r="668" s="68" customFormat="1" hidden="1"/>
    <row r="669" s="68" customFormat="1" hidden="1"/>
    <row r="670" s="68" customFormat="1" hidden="1"/>
    <row r="671" s="68" customFormat="1" hidden="1"/>
    <row r="672" s="68" customFormat="1" hidden="1"/>
    <row r="673" s="68" customFormat="1" hidden="1"/>
    <row r="674" s="68" customFormat="1" hidden="1"/>
    <row r="675" s="68" customFormat="1" hidden="1"/>
    <row r="676" s="68" customFormat="1" hidden="1"/>
    <row r="677" s="68" customFormat="1" hidden="1"/>
    <row r="678" s="68" customFormat="1" hidden="1"/>
    <row r="679" s="68" customFormat="1" hidden="1"/>
    <row r="680" s="68" customFormat="1" hidden="1"/>
    <row r="681" s="68" customFormat="1" hidden="1"/>
    <row r="682" s="68" customFormat="1" hidden="1"/>
    <row r="683" s="68" customFormat="1" hidden="1"/>
    <row r="684" s="68" customFormat="1" hidden="1"/>
    <row r="685" s="68" customFormat="1" hidden="1"/>
    <row r="686" s="68" customFormat="1" hidden="1"/>
    <row r="687" s="68" customFormat="1" hidden="1"/>
    <row r="688" s="68" customFormat="1" hidden="1"/>
    <row r="689" s="68" customFormat="1" hidden="1"/>
    <row r="690" s="68" customFormat="1" hidden="1"/>
    <row r="691" s="68" customFormat="1" hidden="1"/>
    <row r="692" s="68" customFormat="1" hidden="1"/>
    <row r="693" s="68" customFormat="1" hidden="1"/>
    <row r="694" s="68" customFormat="1" hidden="1"/>
    <row r="695" s="68" customFormat="1" hidden="1"/>
    <row r="696" s="68" customFormat="1" hidden="1"/>
    <row r="697" s="68" customFormat="1" hidden="1"/>
    <row r="698" s="68" customFormat="1" hidden="1"/>
    <row r="699" s="68" customFormat="1" hidden="1"/>
    <row r="700" s="68" customFormat="1" hidden="1"/>
    <row r="701" s="68" customFormat="1" hidden="1"/>
    <row r="702" s="68" customFormat="1" hidden="1"/>
    <row r="703" s="68" customFormat="1" hidden="1"/>
    <row r="704" s="68" customFormat="1" hidden="1"/>
    <row r="705" s="68" customFormat="1" hidden="1"/>
    <row r="706" s="68" customFormat="1" hidden="1"/>
    <row r="707" s="68" customFormat="1" hidden="1"/>
    <row r="708" s="68" customFormat="1" hidden="1"/>
    <row r="709" s="68" customFormat="1" hidden="1"/>
    <row r="710" s="68" customFormat="1" hidden="1"/>
    <row r="711" s="68" customFormat="1" hidden="1"/>
    <row r="712" s="68" customFormat="1" hidden="1"/>
    <row r="713" s="68" customFormat="1" hidden="1"/>
    <row r="714" s="68" customFormat="1" hidden="1"/>
    <row r="715" s="68" customFormat="1" hidden="1"/>
    <row r="716" s="68" customFormat="1" hidden="1"/>
    <row r="717" s="68" customFormat="1" hidden="1"/>
    <row r="718" s="68" customFormat="1" hidden="1"/>
    <row r="719" s="68" customFormat="1" hidden="1"/>
    <row r="720" s="68" customFormat="1" hidden="1"/>
    <row r="721" s="68" customFormat="1" hidden="1"/>
    <row r="722" s="68" customFormat="1" hidden="1"/>
    <row r="723" s="68" customFormat="1" hidden="1"/>
    <row r="724" s="68" customFormat="1" hidden="1"/>
    <row r="725" s="68" customFormat="1" hidden="1"/>
    <row r="726" s="68" customFormat="1" hidden="1"/>
    <row r="727" s="68" customFormat="1" hidden="1"/>
    <row r="728" s="68" customFormat="1" hidden="1"/>
    <row r="729" s="68" customFormat="1" hidden="1"/>
    <row r="730" s="68" customFormat="1" hidden="1"/>
    <row r="731" s="68" customFormat="1" hidden="1"/>
    <row r="732" s="68" customFormat="1" hidden="1"/>
    <row r="733" s="68" customFormat="1" hidden="1"/>
    <row r="734" s="68" customFormat="1" hidden="1"/>
    <row r="735" s="68" customFormat="1" hidden="1"/>
    <row r="736" s="68" customFormat="1" hidden="1"/>
    <row r="737" s="68" customFormat="1" hidden="1"/>
    <row r="738" s="68" customFormat="1" hidden="1"/>
    <row r="739" s="68" customFormat="1" hidden="1"/>
    <row r="740" s="68" customFormat="1" hidden="1"/>
    <row r="741" s="68" customFormat="1" hidden="1"/>
    <row r="742" s="68" customFormat="1" hidden="1"/>
    <row r="743" s="68" customFormat="1" hidden="1"/>
    <row r="744" s="68" customFormat="1" hidden="1"/>
    <row r="745" s="68" customFormat="1" hidden="1"/>
    <row r="746" s="68" customFormat="1" hidden="1"/>
    <row r="747" s="68" customFormat="1" hidden="1"/>
    <row r="748" s="68" customFormat="1" hidden="1"/>
    <row r="749" s="68" customFormat="1" hidden="1"/>
    <row r="750" s="68" customFormat="1" hidden="1"/>
    <row r="751" s="68" customFormat="1" hidden="1"/>
    <row r="752" s="68" customFormat="1" hidden="1"/>
    <row r="753" s="68" customFormat="1" hidden="1"/>
    <row r="754" s="68" customFormat="1" hidden="1"/>
    <row r="755" s="68" customFormat="1" hidden="1"/>
    <row r="756" s="68" customFormat="1" hidden="1"/>
    <row r="757" s="68" customFormat="1" hidden="1"/>
    <row r="758" s="68" customFormat="1" hidden="1"/>
    <row r="759" s="68" customFormat="1" hidden="1"/>
    <row r="760" s="68" customFormat="1" hidden="1"/>
    <row r="761" s="68" customFormat="1" hidden="1"/>
    <row r="762" s="68" customFormat="1" hidden="1"/>
    <row r="763" s="68" customFormat="1" hidden="1"/>
    <row r="764" s="68" customFormat="1" hidden="1"/>
    <row r="765" s="68" customFormat="1" hidden="1"/>
    <row r="766" s="68" customFormat="1" hidden="1"/>
    <row r="767" s="68" customFormat="1" hidden="1"/>
    <row r="768" s="68" customFormat="1" hidden="1"/>
    <row r="769" s="68" customFormat="1" hidden="1"/>
    <row r="770" s="68" customFormat="1" hidden="1"/>
    <row r="771" s="68" customFormat="1" hidden="1"/>
    <row r="772" s="68" customFormat="1" hidden="1"/>
    <row r="773" s="68" customFormat="1" hidden="1"/>
    <row r="774" s="68" customFormat="1" hidden="1"/>
    <row r="775" s="68" customFormat="1" hidden="1"/>
    <row r="776" s="68" customFormat="1" hidden="1"/>
    <row r="777" s="68" customFormat="1" hidden="1"/>
    <row r="778" s="68" customFormat="1" hidden="1"/>
    <row r="779" s="68" customFormat="1" hidden="1"/>
    <row r="780" s="68" customFormat="1" hidden="1"/>
    <row r="781" s="68" customFormat="1" hidden="1"/>
    <row r="782" s="68" customFormat="1" hidden="1"/>
    <row r="783" s="68" customFormat="1" hidden="1"/>
    <row r="784" s="68" customFormat="1" hidden="1"/>
    <row r="785" s="68" customFormat="1" hidden="1"/>
    <row r="786" s="68" customFormat="1" hidden="1"/>
    <row r="787" s="68" customFormat="1" hidden="1"/>
    <row r="788" s="68" customFormat="1" hidden="1"/>
    <row r="789" s="68" customFormat="1" hidden="1"/>
    <row r="790" s="68" customFormat="1" hidden="1"/>
    <row r="791" s="68" customFormat="1" hidden="1"/>
    <row r="792" s="68" customFormat="1" hidden="1"/>
    <row r="793" s="68" customFormat="1" hidden="1"/>
    <row r="794" s="68" customFormat="1" hidden="1"/>
    <row r="795" s="68" customFormat="1" hidden="1"/>
    <row r="796" s="68" customFormat="1" hidden="1"/>
    <row r="797" s="68" customFormat="1" hidden="1"/>
    <row r="798" s="68" customFormat="1" hidden="1"/>
    <row r="799" s="68" customFormat="1" hidden="1"/>
    <row r="800" s="68" customFormat="1" hidden="1"/>
    <row r="801" s="68" customFormat="1" hidden="1"/>
    <row r="802" s="68" customFormat="1" hidden="1"/>
    <row r="803" s="68" customFormat="1" hidden="1"/>
    <row r="804" s="68" customFormat="1" hidden="1"/>
    <row r="805" s="68" customFormat="1" hidden="1"/>
    <row r="806" s="68" customFormat="1" hidden="1"/>
    <row r="807" s="68" customFormat="1" hidden="1"/>
    <row r="808" s="68" customFormat="1" hidden="1"/>
    <row r="809" s="68" customFormat="1" hidden="1"/>
    <row r="810" s="68" customFormat="1" hidden="1"/>
    <row r="811" s="68" customFormat="1" hidden="1"/>
    <row r="812" s="68" customFormat="1" hidden="1"/>
    <row r="813" s="68" customFormat="1" hidden="1"/>
    <row r="814" s="68" customFormat="1" hidden="1"/>
    <row r="815" s="68" customFormat="1" hidden="1"/>
    <row r="816" s="68" customFormat="1" hidden="1"/>
    <row r="817" s="68" customFormat="1" hidden="1"/>
    <row r="818" s="68" customFormat="1" hidden="1"/>
    <row r="819" s="68" customFormat="1" hidden="1"/>
    <row r="820" s="68" customFormat="1" hidden="1"/>
    <row r="821" s="68" customFormat="1" hidden="1"/>
    <row r="822" s="68" customFormat="1" hidden="1"/>
    <row r="823" s="68" customFormat="1" hidden="1"/>
    <row r="824" s="68" customFormat="1" hidden="1"/>
    <row r="825" s="68" customFormat="1" hidden="1"/>
    <row r="826" s="68" customFormat="1" hidden="1"/>
    <row r="827" s="68" customFormat="1" hidden="1"/>
    <row r="828" s="68" customFormat="1" hidden="1"/>
    <row r="829" s="68" customFormat="1" hidden="1"/>
    <row r="830" s="68" customFormat="1" hidden="1"/>
    <row r="831" s="68" customFormat="1" hidden="1"/>
    <row r="832" s="68" customFormat="1" hidden="1"/>
    <row r="833" s="68" customFormat="1" hidden="1"/>
    <row r="834" s="68" customFormat="1" hidden="1"/>
    <row r="835" s="68" customFormat="1" hidden="1"/>
    <row r="836" s="68" customFormat="1" hidden="1"/>
    <row r="837" s="68" customFormat="1" hidden="1"/>
    <row r="838" s="68" customFormat="1" hidden="1"/>
    <row r="839" s="68" customFormat="1" hidden="1"/>
    <row r="840" s="68" customFormat="1" hidden="1"/>
    <row r="841" s="68" customFormat="1" hidden="1"/>
    <row r="842" s="68" customFormat="1" hidden="1"/>
    <row r="843" s="68" customFormat="1" hidden="1"/>
    <row r="844" s="68" customFormat="1" hidden="1"/>
    <row r="845" s="68" customFormat="1" hidden="1"/>
    <row r="846" s="68" customFormat="1" hidden="1"/>
    <row r="847" s="68" customFormat="1" hidden="1"/>
    <row r="848" s="68" customFormat="1" hidden="1"/>
    <row r="849" s="68" customFormat="1" hidden="1"/>
    <row r="850" s="68" customFormat="1" hidden="1"/>
    <row r="851" s="68" customFormat="1" hidden="1"/>
    <row r="852" s="68" customFormat="1" hidden="1"/>
    <row r="853" s="68" customFormat="1" hidden="1"/>
    <row r="854" s="68" customFormat="1" hidden="1"/>
    <row r="855" s="68" customFormat="1" hidden="1"/>
    <row r="856" s="68" customFormat="1" hidden="1"/>
    <row r="857" s="68" customFormat="1" hidden="1"/>
    <row r="858" s="68" customFormat="1" hidden="1"/>
    <row r="859" s="68" customFormat="1" hidden="1"/>
    <row r="860" s="68" customFormat="1" hidden="1"/>
    <row r="861" s="68" customFormat="1" hidden="1"/>
    <row r="862" s="68" customFormat="1" hidden="1"/>
    <row r="863" s="68" customFormat="1" hidden="1"/>
    <row r="864" s="68" customFormat="1" hidden="1"/>
    <row r="865" s="68" customFormat="1" hidden="1"/>
    <row r="866" s="68" customFormat="1" hidden="1"/>
    <row r="867" s="68" customFormat="1" hidden="1"/>
    <row r="868" s="68" customFormat="1" hidden="1"/>
    <row r="869" s="68" customFormat="1" hidden="1"/>
    <row r="870" s="68" customFormat="1" hidden="1"/>
    <row r="871" s="68" customFormat="1" hidden="1"/>
    <row r="872" s="68" customFormat="1" hidden="1"/>
    <row r="873" s="68" customFormat="1" hidden="1"/>
    <row r="874" s="68" customFormat="1" hidden="1"/>
    <row r="875" s="68" customFormat="1" hidden="1"/>
    <row r="876" s="68" customFormat="1" hidden="1"/>
    <row r="877" s="68" customFormat="1" hidden="1"/>
    <row r="878" s="68" customFormat="1" hidden="1"/>
    <row r="879" s="68" customFormat="1" hidden="1"/>
    <row r="880" s="68" customFormat="1" hidden="1"/>
    <row r="881" s="68" customFormat="1" hidden="1"/>
    <row r="882" s="68" customFormat="1" hidden="1"/>
    <row r="883" s="68" customFormat="1" hidden="1"/>
    <row r="884" s="68" customFormat="1" hidden="1"/>
    <row r="885" s="68" customFormat="1" hidden="1"/>
    <row r="886" s="68" customFormat="1" hidden="1"/>
    <row r="887" s="68" customFormat="1" hidden="1"/>
    <row r="888" s="68" customFormat="1" hidden="1"/>
    <row r="889" s="68" customFormat="1" hidden="1"/>
    <row r="890" s="68" customFormat="1" hidden="1"/>
    <row r="891" s="68" customFormat="1" hidden="1"/>
    <row r="892" s="68" customFormat="1" hidden="1"/>
    <row r="893" s="68" customFormat="1" hidden="1"/>
    <row r="894" s="68" customFormat="1" hidden="1"/>
    <row r="895" s="68" customFormat="1" hidden="1"/>
    <row r="896" s="68" customFormat="1" hidden="1"/>
    <row r="897" s="68" customFormat="1" hidden="1"/>
    <row r="898" s="68" customFormat="1" hidden="1"/>
    <row r="899" s="68" customFormat="1" hidden="1"/>
    <row r="900" s="68" customFormat="1" hidden="1"/>
    <row r="901" s="68" customFormat="1" hidden="1"/>
    <row r="902" s="68" customFormat="1" hidden="1"/>
    <row r="903" s="68" customFormat="1" hidden="1"/>
    <row r="904" s="68" customFormat="1" hidden="1"/>
    <row r="905" s="68" customFormat="1" hidden="1"/>
    <row r="906" s="68" customFormat="1" hidden="1"/>
    <row r="907" s="68" customFormat="1" hidden="1"/>
    <row r="908" s="68" customFormat="1" hidden="1"/>
    <row r="909" s="68" customFormat="1" hidden="1"/>
    <row r="910" s="68" customFormat="1" hidden="1"/>
    <row r="911" s="68" customFormat="1" hidden="1"/>
    <row r="912" s="68" customFormat="1" hidden="1"/>
    <row r="913" s="68" customFormat="1" hidden="1"/>
    <row r="914" s="68" customFormat="1" hidden="1"/>
    <row r="915" s="68" customFormat="1" hidden="1"/>
    <row r="916" s="68" customFormat="1" hidden="1"/>
    <row r="917" s="68" customFormat="1" hidden="1"/>
    <row r="918" s="68" customFormat="1" hidden="1"/>
    <row r="919" s="68" customFormat="1" hidden="1"/>
    <row r="920" s="68" customFormat="1" hidden="1"/>
    <row r="921" s="68" customFormat="1" hidden="1"/>
    <row r="922" s="68" customFormat="1" hidden="1"/>
    <row r="923" s="68" customFormat="1" hidden="1"/>
    <row r="924" s="68" customFormat="1" hidden="1"/>
    <row r="925" s="68" customFormat="1" hidden="1"/>
    <row r="926" s="68" customFormat="1" hidden="1"/>
    <row r="927" s="68" customFormat="1" hidden="1"/>
    <row r="928" s="68" customFormat="1" hidden="1"/>
    <row r="929" s="68" customFormat="1" hidden="1"/>
    <row r="930" s="68" customFormat="1" hidden="1"/>
    <row r="931" s="68" customFormat="1" hidden="1"/>
    <row r="932" s="68" customFormat="1" hidden="1"/>
    <row r="933" s="68" customFormat="1" hidden="1"/>
    <row r="934" s="68" customFormat="1" hidden="1"/>
    <row r="935" s="68" customFormat="1" hidden="1"/>
    <row r="936" s="68" customFormat="1" hidden="1"/>
    <row r="937" s="68" customFormat="1" hidden="1"/>
    <row r="938" s="68" customFormat="1" hidden="1"/>
    <row r="939" s="68" customFormat="1" hidden="1"/>
    <row r="940" s="68" customFormat="1" hidden="1"/>
    <row r="941" s="68" customFormat="1" hidden="1"/>
    <row r="942" s="68" customFormat="1" hidden="1"/>
    <row r="943" s="68" customFormat="1" hidden="1"/>
    <row r="944" s="68" customFormat="1" hidden="1"/>
    <row r="945" s="68" customFormat="1" hidden="1"/>
    <row r="946" s="68" customFormat="1" hidden="1"/>
    <row r="947" s="68" customFormat="1" hidden="1"/>
    <row r="948" s="68" customFormat="1" hidden="1"/>
    <row r="949" s="68" customFormat="1" hidden="1"/>
    <row r="950" s="68" customFormat="1" hidden="1"/>
    <row r="951" s="68" customFormat="1" hidden="1"/>
    <row r="952" s="68" customFormat="1" hidden="1"/>
    <row r="953" s="68" customFormat="1" hidden="1"/>
    <row r="954" s="68" customFormat="1" hidden="1"/>
    <row r="955" s="68" customFormat="1" hidden="1"/>
    <row r="956" s="68" customFormat="1" hidden="1"/>
    <row r="957" s="68" customFormat="1" hidden="1"/>
    <row r="958" s="68" customFormat="1" hidden="1"/>
    <row r="959" s="68" customFormat="1" hidden="1"/>
    <row r="960" s="68" customFormat="1" hidden="1"/>
    <row r="961" s="68" customFormat="1" hidden="1"/>
    <row r="962" s="68" customFormat="1" hidden="1"/>
    <row r="963" s="68" customFormat="1" hidden="1"/>
    <row r="964" s="68" customFormat="1" hidden="1"/>
    <row r="965" s="68" customFormat="1" hidden="1"/>
    <row r="966" s="68" customFormat="1" hidden="1"/>
    <row r="967" s="68" customFormat="1" hidden="1"/>
    <row r="968" s="68" customFormat="1" hidden="1"/>
    <row r="969" s="68" customFormat="1" hidden="1"/>
    <row r="970" s="68" customFormat="1" hidden="1"/>
    <row r="971" s="68" customFormat="1" hidden="1"/>
    <row r="972" s="68" customFormat="1" hidden="1"/>
    <row r="973" s="68" customFormat="1" hidden="1"/>
    <row r="974" s="68" customFormat="1" hidden="1"/>
    <row r="975" s="68" customFormat="1" hidden="1"/>
    <row r="976" s="68" customFormat="1" hidden="1"/>
    <row r="977" s="68" customFormat="1" hidden="1"/>
    <row r="978" s="68" customFormat="1" hidden="1"/>
    <row r="979" s="68" customFormat="1" hidden="1"/>
    <row r="980" s="68" customFormat="1" hidden="1"/>
    <row r="981" s="68" customFormat="1" hidden="1"/>
    <row r="982" s="68" customFormat="1" hidden="1"/>
    <row r="983" s="68" customFormat="1" hidden="1"/>
    <row r="984" s="68" customFormat="1" hidden="1"/>
    <row r="985" s="68" customFormat="1" hidden="1"/>
    <row r="986" s="68" customFormat="1" hidden="1"/>
    <row r="987" s="68" customFormat="1" hidden="1"/>
    <row r="988" s="68" customFormat="1" hidden="1"/>
    <row r="989" s="68" customFormat="1" hidden="1"/>
    <row r="990" s="68" customFormat="1" hidden="1"/>
    <row r="991" s="68" customFormat="1" hidden="1"/>
    <row r="992" s="68" customFormat="1" hidden="1"/>
    <row r="993" s="68" customFormat="1" hidden="1"/>
    <row r="994" s="68" customFormat="1" hidden="1"/>
    <row r="995" s="68" customFormat="1" hidden="1"/>
    <row r="996" s="68" customFormat="1" hidden="1"/>
    <row r="997" s="68" customFormat="1" hidden="1"/>
    <row r="998" s="68" customFormat="1" hidden="1"/>
    <row r="999" s="68" customFormat="1" hidden="1"/>
    <row r="1000" s="68" customFormat="1" hidden="1"/>
    <row r="1001" s="68" customFormat="1" hidden="1"/>
    <row r="1002" s="68" customFormat="1" hidden="1"/>
    <row r="1003" s="68" customFormat="1" hidden="1"/>
    <row r="1004" s="68" customFormat="1" hidden="1"/>
    <row r="1005" s="68" customFormat="1" hidden="1"/>
    <row r="1006" s="68" customFormat="1" hidden="1"/>
    <row r="1007" s="68" customFormat="1" hidden="1"/>
    <row r="1008" s="68" customFormat="1" hidden="1"/>
    <row r="1009" s="68" customFormat="1" hidden="1"/>
    <row r="1010" s="68" customFormat="1" hidden="1"/>
    <row r="1011" s="68" customFormat="1" hidden="1"/>
    <row r="1012" s="68" customFormat="1" hidden="1"/>
    <row r="1013" s="68" customFormat="1" hidden="1"/>
    <row r="1014" s="68" customFormat="1" hidden="1"/>
    <row r="1015" s="68" customFormat="1" hidden="1"/>
    <row r="1016" s="68" customFormat="1" hidden="1"/>
    <row r="1017" s="68" customFormat="1" hidden="1"/>
    <row r="1018" s="68" customFormat="1" hidden="1"/>
    <row r="1019" s="68" customFormat="1" hidden="1"/>
    <row r="1020" s="68" customFormat="1" hidden="1"/>
    <row r="1021" s="68" customFormat="1" hidden="1"/>
    <row r="1022" s="68" customFormat="1" hidden="1"/>
    <row r="1023" s="68" customFormat="1" hidden="1"/>
    <row r="1024" s="68" customFormat="1" hidden="1"/>
    <row r="1025" s="68" customFormat="1" hidden="1"/>
    <row r="1026" s="68" customFormat="1" hidden="1"/>
    <row r="1027" s="68" customFormat="1" hidden="1"/>
    <row r="1028" s="68" customFormat="1" hidden="1"/>
    <row r="1029" s="68" customFormat="1" hidden="1"/>
    <row r="1030" s="68" customFormat="1" hidden="1"/>
    <row r="1031" s="68" customFormat="1" hidden="1"/>
    <row r="1032" s="68" customFormat="1" hidden="1"/>
    <row r="1033" s="68" customFormat="1" hidden="1"/>
    <row r="1034" s="68" customFormat="1" hidden="1"/>
    <row r="1035" s="68" customFormat="1" hidden="1"/>
    <row r="1036" s="68" customFormat="1" hidden="1"/>
    <row r="1037" s="68" customFormat="1" hidden="1"/>
    <row r="1038" s="68" customFormat="1" hidden="1"/>
    <row r="1039" s="68" customFormat="1" hidden="1"/>
    <row r="1040" s="68" customFormat="1" hidden="1"/>
    <row r="1041" s="68" customFormat="1" hidden="1"/>
    <row r="1042" s="68" customFormat="1" hidden="1"/>
    <row r="1043" s="68" customFormat="1" hidden="1"/>
    <row r="1044" s="68" customFormat="1" hidden="1"/>
    <row r="1045" s="68" customFormat="1" hidden="1"/>
    <row r="1046" s="68" customFormat="1" hidden="1"/>
    <row r="1047" s="68" customFormat="1" hidden="1"/>
    <row r="1048" s="68" customFormat="1" hidden="1"/>
    <row r="1049" s="68" customFormat="1" hidden="1"/>
    <row r="1050" s="68" customFormat="1" hidden="1"/>
    <row r="1051" s="68" customFormat="1" hidden="1"/>
    <row r="1052" s="68" customFormat="1" hidden="1"/>
    <row r="1053" s="68" customFormat="1" hidden="1"/>
    <row r="1054" s="68" customFormat="1" hidden="1"/>
    <row r="1055" s="68" customFormat="1" hidden="1"/>
    <row r="1056" s="68" customFormat="1" hidden="1"/>
    <row r="1057" s="68" customFormat="1" hidden="1"/>
    <row r="1058" s="68" customFormat="1" hidden="1"/>
    <row r="1059" s="68" customFormat="1" hidden="1"/>
    <row r="1060" s="68" customFormat="1" hidden="1"/>
    <row r="1061" s="68" customFormat="1" hidden="1"/>
    <row r="1062" s="68" customFormat="1" hidden="1"/>
    <row r="1063" s="68" customFormat="1" hidden="1"/>
    <row r="1064" s="68" customFormat="1" hidden="1"/>
    <row r="1065" s="68" customFormat="1" hidden="1"/>
    <row r="1066" s="68" customFormat="1" hidden="1"/>
    <row r="1067" s="68" customFormat="1" hidden="1"/>
    <row r="1068" s="68" customFormat="1" hidden="1"/>
    <row r="1069" s="68" customFormat="1" hidden="1"/>
    <row r="1070" s="68" customFormat="1" hidden="1"/>
    <row r="1071" s="68" customFormat="1" hidden="1"/>
    <row r="1072" s="68" customFormat="1" hidden="1"/>
    <row r="1073" s="68" customFormat="1" hidden="1"/>
    <row r="1074" s="68" customFormat="1" hidden="1"/>
    <row r="1075" s="68" customFormat="1" hidden="1"/>
    <row r="1076" s="68" customFormat="1" hidden="1"/>
    <row r="1077" s="68" customFormat="1" hidden="1"/>
    <row r="1078" s="68" customFormat="1" hidden="1"/>
    <row r="1079" s="68" customFormat="1" hidden="1"/>
    <row r="1080" s="68" customFormat="1" hidden="1"/>
    <row r="1081" s="68" customFormat="1" hidden="1"/>
    <row r="1082" s="68" customFormat="1" hidden="1"/>
    <row r="1083" s="68" customFormat="1" hidden="1"/>
    <row r="1084" s="68" customFormat="1" hidden="1"/>
    <row r="1085" s="68" customFormat="1" hidden="1"/>
    <row r="1086" s="68" customFormat="1" hidden="1"/>
    <row r="1087" s="68" customFormat="1" hidden="1"/>
    <row r="1088" s="68" customFormat="1" hidden="1"/>
    <row r="1089" s="68" customFormat="1" hidden="1"/>
    <row r="1090" s="68" customFormat="1" hidden="1"/>
    <row r="1091" s="68" customFormat="1" hidden="1"/>
    <row r="1092" s="68" customFormat="1" hidden="1"/>
    <row r="1093" s="68" customFormat="1" hidden="1"/>
    <row r="1094" s="68" customFormat="1" hidden="1"/>
    <row r="1095" s="68" customFormat="1" hidden="1"/>
    <row r="1096" s="68" customFormat="1" hidden="1"/>
    <row r="1097" s="68" customFormat="1" hidden="1"/>
    <row r="1098" s="68" customFormat="1" hidden="1"/>
    <row r="1099" s="68" customFormat="1" hidden="1"/>
    <row r="1100" s="68" customFormat="1" hidden="1"/>
    <row r="1101" s="68" customFormat="1" hidden="1"/>
    <row r="1102" s="68" customFormat="1" hidden="1"/>
    <row r="1103" s="68" customFormat="1" hidden="1"/>
    <row r="1104" s="68" customFormat="1" hidden="1"/>
    <row r="1105" s="68" customFormat="1" hidden="1"/>
    <row r="1106" s="68" customFormat="1" hidden="1"/>
    <row r="1107" s="68" customFormat="1" hidden="1"/>
    <row r="1108" s="68" customFormat="1" hidden="1"/>
    <row r="1109" s="68" customFormat="1" hidden="1"/>
    <row r="1110" s="68" customFormat="1" hidden="1"/>
    <row r="1111" s="68" customFormat="1" hidden="1"/>
    <row r="1112" s="68" customFormat="1" hidden="1"/>
    <row r="1113" s="68" customFormat="1" hidden="1"/>
    <row r="1114" s="68" customFormat="1" hidden="1"/>
    <row r="1115" s="68" customFormat="1" hidden="1"/>
    <row r="1116" s="68" customFormat="1" hidden="1"/>
    <row r="1117" s="68" customFormat="1" hidden="1"/>
    <row r="1118" s="68" customFormat="1" hidden="1"/>
    <row r="1119" s="68" customFormat="1" hidden="1"/>
    <row r="1120" s="68" customFormat="1" hidden="1"/>
    <row r="1121" s="68" customFormat="1" hidden="1"/>
    <row r="1122" s="68" customFormat="1" hidden="1"/>
    <row r="1123" s="68" customFormat="1" hidden="1"/>
    <row r="1124" s="68" customFormat="1" hidden="1"/>
    <row r="1125" s="68" customFormat="1" hidden="1"/>
    <row r="1126" s="68" customFormat="1" hidden="1"/>
    <row r="1127" s="68" customFormat="1" hidden="1"/>
    <row r="1128" s="68" customFormat="1" hidden="1"/>
    <row r="1129" s="68" customFormat="1" hidden="1"/>
    <row r="1130" s="68" customFormat="1" hidden="1"/>
    <row r="1131" s="68" customFormat="1" hidden="1"/>
    <row r="1132" s="68" customFormat="1" hidden="1"/>
    <row r="1133" s="68" customFormat="1" hidden="1"/>
    <row r="1134" s="68" customFormat="1" hidden="1"/>
    <row r="1135" s="68" customFormat="1" hidden="1"/>
    <row r="1136" s="68" customFormat="1" hidden="1"/>
    <row r="1137" s="68" customFormat="1" hidden="1"/>
    <row r="1138" s="68" customFormat="1" hidden="1"/>
    <row r="1139" s="68" customFormat="1" hidden="1"/>
    <row r="1140" s="68" customFormat="1" hidden="1"/>
    <row r="1141" s="68" customFormat="1" hidden="1"/>
    <row r="1142" s="68" customFormat="1" hidden="1"/>
    <row r="1143" s="68" customFormat="1" hidden="1"/>
    <row r="1144" s="68" customFormat="1" hidden="1"/>
    <row r="1145" s="68" customFormat="1" hidden="1"/>
    <row r="1146" s="68" customFormat="1" hidden="1"/>
    <row r="1147" s="68" customFormat="1" hidden="1"/>
    <row r="1148" s="68" customFormat="1" hidden="1"/>
    <row r="1149" s="68" customFormat="1" hidden="1"/>
    <row r="1150" s="68" customFormat="1" hidden="1"/>
    <row r="1151" s="68" customFormat="1" hidden="1"/>
    <row r="1152" s="68" customFormat="1" hidden="1"/>
    <row r="1153" s="68" customFormat="1" hidden="1"/>
    <row r="1154" s="68" customFormat="1" hidden="1"/>
    <row r="1155" s="68" customFormat="1" hidden="1"/>
    <row r="1156" s="68" customFormat="1" hidden="1"/>
    <row r="1157" s="68" customFormat="1" hidden="1"/>
    <row r="1158" s="68" customFormat="1" hidden="1"/>
    <row r="1159" s="68" customFormat="1" hidden="1"/>
    <row r="1160" s="68" customFormat="1" hidden="1"/>
    <row r="1161" s="68" customFormat="1" hidden="1"/>
    <row r="1162" s="68" customFormat="1" hidden="1"/>
    <row r="1163" s="68" customFormat="1" hidden="1"/>
    <row r="1164" s="68" customFormat="1" hidden="1"/>
    <row r="1165" s="68" customFormat="1" hidden="1"/>
    <row r="1166" s="68" customFormat="1" hidden="1"/>
    <row r="1167" s="68" customFormat="1" hidden="1"/>
    <row r="1168" s="68" customFormat="1" hidden="1"/>
    <row r="1169" s="68" customFormat="1" hidden="1"/>
    <row r="1170" s="68" customFormat="1" hidden="1"/>
    <row r="1171" s="68" customFormat="1" hidden="1"/>
    <row r="1172" s="68" customFormat="1" hidden="1"/>
    <row r="1173" s="68" customFormat="1" hidden="1"/>
    <row r="1174" s="68" customFormat="1" hidden="1"/>
    <row r="1175" s="68" customFormat="1" hidden="1"/>
    <row r="1176" s="68" customFormat="1" hidden="1"/>
    <row r="1177" s="68" customFormat="1" hidden="1"/>
    <row r="1178" s="68" customFormat="1" hidden="1"/>
    <row r="1179" s="68" customFormat="1" hidden="1"/>
    <row r="1180" s="68" customFormat="1" hidden="1"/>
    <row r="1181" s="68" customFormat="1" hidden="1"/>
    <row r="1182" s="68" customFormat="1" hidden="1"/>
    <row r="1183" s="68" customFormat="1" hidden="1"/>
    <row r="1184" s="68" customFormat="1" hidden="1"/>
    <row r="1185" s="68" customFormat="1" hidden="1"/>
    <row r="1186" s="68" customFormat="1" hidden="1"/>
    <row r="1187" s="68" customFormat="1" hidden="1"/>
    <row r="1188" s="68" customFormat="1" hidden="1"/>
    <row r="1189" s="68" customFormat="1" hidden="1"/>
    <row r="1190" s="68" customFormat="1" hidden="1"/>
    <row r="1191" s="68" customFormat="1" hidden="1"/>
    <row r="1192" s="68" customFormat="1" hidden="1"/>
    <row r="1193" s="68" customFormat="1" hidden="1"/>
    <row r="1194" s="68" customFormat="1" hidden="1"/>
    <row r="1195" s="68" customFormat="1" hidden="1"/>
    <row r="1196" s="68" customFormat="1" hidden="1"/>
    <row r="1197" s="68" customFormat="1" hidden="1"/>
    <row r="1198" s="68" customFormat="1" hidden="1"/>
    <row r="1199" s="68" customFormat="1" hidden="1"/>
    <row r="1200" s="68" customFormat="1" hidden="1"/>
    <row r="1201" s="68" customFormat="1" hidden="1"/>
    <row r="1202" s="68" customFormat="1" hidden="1"/>
    <row r="1203" s="68" customFormat="1" hidden="1"/>
    <row r="1204" s="68" customFormat="1" hidden="1"/>
    <row r="1205" s="68" customFormat="1" hidden="1"/>
    <row r="1206" s="68" customFormat="1" hidden="1"/>
    <row r="1207" s="68" customFormat="1" hidden="1"/>
    <row r="1208" s="68" customFormat="1" hidden="1"/>
    <row r="1209" s="68" customFormat="1" hidden="1"/>
    <row r="1210" s="68" customFormat="1" hidden="1"/>
    <row r="1211" s="68" customFormat="1" hidden="1"/>
    <row r="1212" s="68" customFormat="1" hidden="1"/>
    <row r="1213" s="68" customFormat="1" hidden="1"/>
    <row r="1214" s="68" customFormat="1" hidden="1"/>
    <row r="1215" s="68" customFormat="1" hidden="1"/>
    <row r="1216" s="68" customFormat="1" hidden="1"/>
    <row r="1217" s="68" customFormat="1" hidden="1"/>
    <row r="1218" s="68" customFormat="1" hidden="1"/>
    <row r="1219" s="68" customFormat="1" hidden="1"/>
    <row r="1220" s="68" customFormat="1" hidden="1"/>
    <row r="1221" s="68" customFormat="1" hidden="1"/>
    <row r="1222" s="68" customFormat="1" hidden="1"/>
    <row r="1223" s="68" customFormat="1" hidden="1"/>
    <row r="1224" s="68" customFormat="1" hidden="1"/>
    <row r="1225" s="68" customFormat="1" hidden="1"/>
    <row r="1226" s="68" customFormat="1" hidden="1"/>
    <row r="1227" s="68" customFormat="1" hidden="1"/>
    <row r="1228" s="68" customFormat="1" hidden="1"/>
    <row r="1229" s="68" customFormat="1" hidden="1"/>
    <row r="1230" s="68" customFormat="1" hidden="1"/>
    <row r="1231" s="68" customFormat="1" hidden="1"/>
    <row r="1232" s="68" customFormat="1" hidden="1"/>
    <row r="1233" s="68" customFormat="1" hidden="1"/>
    <row r="1234" s="68" customFormat="1" hidden="1"/>
    <row r="1235" s="68" customFormat="1" hidden="1"/>
    <row r="1236" s="68" customFormat="1" hidden="1"/>
    <row r="1237" s="68" customFormat="1" hidden="1"/>
    <row r="1238" s="68" customFormat="1" hidden="1"/>
    <row r="1239" s="68" customFormat="1" hidden="1"/>
    <row r="1240" s="68" customFormat="1" hidden="1"/>
    <row r="1241" s="68" customFormat="1" hidden="1"/>
    <row r="1242" s="68" customFormat="1" hidden="1"/>
    <row r="1243" s="68" customFormat="1" hidden="1"/>
    <row r="1244" s="68" customFormat="1" hidden="1"/>
    <row r="1245" s="68" customFormat="1" hidden="1"/>
    <row r="1246" s="68" customFormat="1" hidden="1"/>
    <row r="1247" s="68" customFormat="1" hidden="1"/>
    <row r="1248" s="68" customFormat="1" hidden="1"/>
    <row r="1249" s="68" customFormat="1" hidden="1"/>
    <row r="1250" s="68" customFormat="1" hidden="1"/>
    <row r="1251" s="68" customFormat="1" hidden="1"/>
    <row r="1252" s="68" customFormat="1" hidden="1"/>
    <row r="1253" s="68" customFormat="1" hidden="1"/>
    <row r="1254" s="68" customFormat="1" hidden="1"/>
    <row r="1255" s="68" customFormat="1" hidden="1"/>
    <row r="1256" s="68" customFormat="1" hidden="1"/>
    <row r="1257" s="68" customFormat="1" hidden="1"/>
    <row r="1258" s="68" customFormat="1" hidden="1"/>
    <row r="1259" s="68" customFormat="1" hidden="1"/>
    <row r="1260" s="68" customFormat="1" hidden="1"/>
    <row r="1261" s="68" customFormat="1" hidden="1"/>
    <row r="1262" s="68" customFormat="1" hidden="1"/>
    <row r="1263" s="68" customFormat="1" hidden="1"/>
    <row r="1264" s="68" customFormat="1" hidden="1"/>
    <row r="1265" s="68" customFormat="1" hidden="1"/>
    <row r="1266" s="68" customFormat="1" hidden="1"/>
    <row r="1267" s="68" customFormat="1" hidden="1"/>
    <row r="1268" s="68" customFormat="1" hidden="1"/>
    <row r="1269" s="68" customFormat="1" hidden="1"/>
    <row r="1270" s="68" customFormat="1" hidden="1"/>
    <row r="1271" s="68" customFormat="1" hidden="1"/>
    <row r="1272" s="68" customFormat="1" hidden="1"/>
    <row r="1273" s="68" customFormat="1" hidden="1"/>
    <row r="1274" s="68" customFormat="1" hidden="1"/>
    <row r="1275" s="68" customFormat="1" hidden="1"/>
    <row r="1276" s="68" customFormat="1" hidden="1"/>
    <row r="1277" s="68" customFormat="1" hidden="1"/>
    <row r="1278" s="68" customFormat="1" hidden="1"/>
    <row r="1279" s="68" customFormat="1" hidden="1"/>
    <row r="1280" s="68" customFormat="1" hidden="1"/>
    <row r="1281" s="68" customFormat="1" hidden="1"/>
    <row r="1282" s="68" customFormat="1" hidden="1"/>
    <row r="1283" s="68" customFormat="1" hidden="1"/>
    <row r="1284" s="68" customFormat="1" hidden="1"/>
    <row r="1285" s="68" customFormat="1" hidden="1"/>
    <row r="1286" s="68" customFormat="1" hidden="1"/>
    <row r="1287" s="68" customFormat="1" hidden="1"/>
    <row r="1288" s="68" customFormat="1" hidden="1"/>
    <row r="1289" s="68" customFormat="1" hidden="1"/>
    <row r="1290" s="68" customFormat="1" hidden="1"/>
    <row r="1291" s="68" customFormat="1" hidden="1"/>
    <row r="1292" s="68" customFormat="1" hidden="1"/>
    <row r="1293" s="68" customFormat="1" hidden="1"/>
    <row r="1294" s="68" customFormat="1" hidden="1"/>
    <row r="1295" s="68" customFormat="1" hidden="1"/>
    <row r="1296" s="68" customFormat="1" hidden="1"/>
    <row r="1297" s="68" customFormat="1" hidden="1"/>
    <row r="1298" s="68" customFormat="1" hidden="1"/>
    <row r="1299" s="68" customFormat="1" hidden="1"/>
    <row r="1300" s="68" customFormat="1" hidden="1"/>
    <row r="1301" s="68" customFormat="1" hidden="1"/>
    <row r="1302" s="68" customFormat="1" hidden="1"/>
    <row r="1303" s="68" customFormat="1" hidden="1"/>
    <row r="1304" s="68" customFormat="1" hidden="1"/>
    <row r="1305" s="68" customFormat="1" hidden="1"/>
    <row r="1306" s="68" customFormat="1" hidden="1"/>
    <row r="1307" s="68" customFormat="1" hidden="1"/>
    <row r="1308" s="68" customFormat="1" hidden="1"/>
    <row r="1309" s="68" customFormat="1" hidden="1"/>
    <row r="1310" s="68" customFormat="1" hidden="1"/>
    <row r="1311" s="68" customFormat="1" hidden="1"/>
    <row r="1312" s="68" customFormat="1" hidden="1"/>
    <row r="1313" s="68" customFormat="1" hidden="1"/>
    <row r="1314" s="68" customFormat="1" hidden="1"/>
    <row r="1315" s="68" customFormat="1" hidden="1"/>
    <row r="1316" s="68" customFormat="1" hidden="1"/>
    <row r="1317" s="68" customFormat="1" hidden="1"/>
    <row r="1318" s="68" customFormat="1" hidden="1"/>
    <row r="1319" s="68" customFormat="1" hidden="1"/>
    <row r="1320" s="68" customFormat="1" hidden="1"/>
    <row r="1321" s="68" customFormat="1" hidden="1"/>
    <row r="1322" s="68" customFormat="1" hidden="1"/>
    <row r="1323" s="68" customFormat="1" hidden="1"/>
    <row r="1324" s="68" customFormat="1" hidden="1"/>
    <row r="1325" s="68" customFormat="1" hidden="1"/>
    <row r="1326" s="68" customFormat="1" hidden="1"/>
    <row r="1327" s="68" customFormat="1" hidden="1"/>
    <row r="1328" s="68" customFormat="1" hidden="1"/>
    <row r="1329" s="68" customFormat="1" hidden="1"/>
    <row r="1330" s="68" customFormat="1" hidden="1"/>
    <row r="1331" s="68" customFormat="1" hidden="1"/>
    <row r="1332" s="68" customFormat="1" hidden="1"/>
    <row r="1333" s="68" customFormat="1" hidden="1"/>
    <row r="1334" s="68" customFormat="1" hidden="1"/>
    <row r="1335" s="68" customFormat="1" hidden="1"/>
    <row r="1336" s="68" customFormat="1" hidden="1"/>
    <row r="1337" s="68" customFormat="1" hidden="1"/>
    <row r="1338" s="68" customFormat="1" hidden="1"/>
    <row r="1339" s="68" customFormat="1" hidden="1"/>
    <row r="1340" s="68" customFormat="1" hidden="1"/>
    <row r="1341" s="68" customFormat="1" hidden="1"/>
    <row r="1342" s="68" customFormat="1" hidden="1"/>
    <row r="1343" s="68" customFormat="1" hidden="1"/>
    <row r="1344" s="68" customFormat="1" hidden="1"/>
    <row r="1345" s="68" customFormat="1" hidden="1"/>
    <row r="1346" s="68" customFormat="1" hidden="1"/>
    <row r="1347" s="68" customFormat="1" hidden="1"/>
    <row r="1348" s="68" customFormat="1" hidden="1"/>
    <row r="1349" s="68" customFormat="1" hidden="1"/>
    <row r="1350" s="68" customFormat="1" hidden="1"/>
    <row r="1351" s="68" customFormat="1" hidden="1"/>
    <row r="1352" s="68" customFormat="1" hidden="1"/>
    <row r="1353" s="68" customFormat="1" hidden="1"/>
    <row r="1354" s="68" customFormat="1" hidden="1"/>
    <row r="1355" s="68" customFormat="1" hidden="1"/>
    <row r="1356" s="68" customFormat="1" hidden="1"/>
    <row r="1357" s="68" customFormat="1" hidden="1"/>
    <row r="1358" s="68" customFormat="1" hidden="1"/>
    <row r="1359" s="68" customFormat="1" hidden="1"/>
    <row r="1360" s="68" customFormat="1" hidden="1"/>
    <row r="1361" s="68" customFormat="1" hidden="1"/>
    <row r="1362" s="68" customFormat="1" hidden="1"/>
    <row r="1363" s="68" customFormat="1" hidden="1"/>
    <row r="1364" s="68" customFormat="1" hidden="1"/>
    <row r="1365" s="68" customFormat="1" hidden="1"/>
    <row r="1366" s="68" customFormat="1" hidden="1"/>
    <row r="1367" s="68" customFormat="1" hidden="1"/>
    <row r="1368" s="68" customFormat="1" hidden="1"/>
    <row r="1369" s="68" customFormat="1" hidden="1"/>
    <row r="1370" s="68" customFormat="1" hidden="1"/>
    <row r="1371" s="68" customFormat="1" hidden="1"/>
    <row r="1372" s="68" customFormat="1" hidden="1"/>
    <row r="1373" s="68" customFormat="1" hidden="1"/>
    <row r="1374" s="68" customFormat="1" hidden="1"/>
    <row r="1375" s="68" customFormat="1" hidden="1"/>
    <row r="1376" s="68" customFormat="1" hidden="1"/>
    <row r="1377" s="68" customFormat="1" hidden="1"/>
    <row r="1378" s="68" customFormat="1" hidden="1"/>
    <row r="1379" s="68" customFormat="1" hidden="1"/>
    <row r="1380" s="68" customFormat="1" hidden="1"/>
    <row r="1381" s="68" customFormat="1" hidden="1"/>
    <row r="1382" s="68" customFormat="1" hidden="1"/>
    <row r="1383" s="68" customFormat="1" hidden="1"/>
    <row r="1384" s="68" customFormat="1" hidden="1"/>
    <row r="1385" s="68" customFormat="1" hidden="1"/>
    <row r="1386" s="68" customFormat="1" hidden="1"/>
    <row r="1387" s="68" customFormat="1" hidden="1"/>
    <row r="1388" s="68" customFormat="1" hidden="1"/>
    <row r="1389" s="68" customFormat="1" hidden="1"/>
    <row r="1390" s="68" customFormat="1" hidden="1"/>
    <row r="1391" s="68" customFormat="1" hidden="1"/>
    <row r="1392" s="68" customFormat="1" hidden="1"/>
    <row r="1393" s="68" customFormat="1" hidden="1"/>
    <row r="1394" s="68" customFormat="1" hidden="1"/>
    <row r="1395" s="68" customFormat="1" hidden="1"/>
    <row r="1396" s="68" customFormat="1" hidden="1"/>
    <row r="1397" s="68" customFormat="1" hidden="1"/>
    <row r="1398" s="68" customFormat="1" hidden="1"/>
    <row r="1399" s="68" customFormat="1" hidden="1"/>
    <row r="1400" s="68" customFormat="1" hidden="1"/>
    <row r="1401" s="68" customFormat="1" hidden="1"/>
    <row r="1402" s="68" customFormat="1" hidden="1"/>
    <row r="1403" s="68" customFormat="1" hidden="1"/>
    <row r="1404" s="68" customFormat="1" hidden="1"/>
    <row r="1405" s="68" customFormat="1" hidden="1"/>
    <row r="1406" s="68" customFormat="1" hidden="1"/>
    <row r="1407" s="68" customFormat="1" hidden="1"/>
    <row r="1408" s="68" customFormat="1" hidden="1"/>
    <row r="1409" s="68" customFormat="1" hidden="1"/>
    <row r="1410" s="68" customFormat="1" hidden="1"/>
    <row r="1411" s="68" customFormat="1" hidden="1"/>
    <row r="1412" s="68" customFormat="1" hidden="1"/>
    <row r="1413" s="68" customFormat="1" hidden="1"/>
    <row r="1414" s="68" customFormat="1" hidden="1"/>
    <row r="1415" s="68" customFormat="1" hidden="1"/>
    <row r="1416" s="68" customFormat="1" hidden="1"/>
    <row r="1417" s="68" customFormat="1" hidden="1"/>
    <row r="1418" s="68" customFormat="1" hidden="1"/>
    <row r="1419" s="68" customFormat="1" hidden="1"/>
    <row r="1420" s="68" customFormat="1" hidden="1"/>
    <row r="1421" s="68" customFormat="1" hidden="1"/>
    <row r="1422" s="68" customFormat="1" hidden="1"/>
    <row r="1423" s="68" customFormat="1" hidden="1"/>
    <row r="1424" s="68" customFormat="1" hidden="1"/>
    <row r="1425" s="68" customFormat="1" hidden="1"/>
    <row r="1426" s="68" customFormat="1" hidden="1"/>
    <row r="1427" s="68" customFormat="1" hidden="1"/>
    <row r="1428" s="68" customFormat="1" hidden="1"/>
    <row r="1429" s="68" customFormat="1" hidden="1"/>
    <row r="1430" s="68" customFormat="1" hidden="1"/>
    <row r="1431" s="68" customFormat="1" hidden="1"/>
    <row r="1432" s="68" customFormat="1" hidden="1"/>
    <row r="1433" s="68" customFormat="1" hidden="1"/>
    <row r="1434" s="68" customFormat="1" hidden="1"/>
    <row r="1435" s="68" customFormat="1" hidden="1"/>
    <row r="1436" s="68" customFormat="1" hidden="1"/>
    <row r="1437" s="68" customFormat="1" hidden="1"/>
    <row r="1438" s="68" customFormat="1" hidden="1"/>
    <row r="1439" s="68" customFormat="1" hidden="1"/>
    <row r="1440" s="68" customFormat="1" hidden="1"/>
    <row r="1441" s="68" customFormat="1" hidden="1"/>
    <row r="1442" s="68" customFormat="1" hidden="1"/>
    <row r="1443" s="68" customFormat="1" hidden="1"/>
    <row r="1444" s="68" customFormat="1" hidden="1"/>
    <row r="1445" s="68" customFormat="1" hidden="1"/>
    <row r="1446" s="68" customFormat="1" hidden="1"/>
    <row r="1447" s="68" customFormat="1" hidden="1"/>
    <row r="1448" s="68" customFormat="1" hidden="1"/>
    <row r="1449" s="68" customFormat="1" hidden="1"/>
    <row r="1450" s="68" customFormat="1" hidden="1"/>
    <row r="1451" s="68" customFormat="1" hidden="1"/>
    <row r="1452" s="68" customFormat="1" hidden="1"/>
    <row r="1453" s="68" customFormat="1" hidden="1"/>
    <row r="1454" s="68" customFormat="1" hidden="1"/>
    <row r="1455" s="68" customFormat="1" hidden="1"/>
    <row r="1456" s="68" customFormat="1" hidden="1"/>
    <row r="1457" s="68" customFormat="1" hidden="1"/>
    <row r="1458" s="68" customFormat="1" hidden="1"/>
    <row r="1459" s="68" customFormat="1" hidden="1"/>
    <row r="1460" s="68" customFormat="1" hidden="1"/>
    <row r="1461" s="68" customFormat="1" hidden="1"/>
    <row r="1462" s="68" customFormat="1" hidden="1"/>
    <row r="1463" s="68" customFormat="1" hidden="1"/>
    <row r="1464" s="68" customFormat="1" hidden="1"/>
    <row r="1465" s="68" customFormat="1" hidden="1"/>
    <row r="1466" s="68" customFormat="1" hidden="1"/>
    <row r="1467" s="68" customFormat="1" hidden="1"/>
    <row r="1468" s="68" customFormat="1" hidden="1"/>
    <row r="1469" s="68" customFormat="1" hidden="1"/>
    <row r="1470" s="68" customFormat="1" hidden="1"/>
    <row r="1471" s="68" customFormat="1" hidden="1"/>
    <row r="1472" s="68" customFormat="1" hidden="1"/>
    <row r="1473" s="68" customFormat="1" hidden="1"/>
    <row r="1474" s="68" customFormat="1" hidden="1"/>
    <row r="1475" s="68" customFormat="1" hidden="1"/>
    <row r="1476" s="68" customFormat="1" hidden="1"/>
    <row r="1477" s="68" customFormat="1" hidden="1"/>
    <row r="1478" s="68" customFormat="1" hidden="1"/>
    <row r="1479" s="68" customFormat="1" hidden="1"/>
    <row r="1480" s="68" customFormat="1" hidden="1"/>
    <row r="1481" s="68" customFormat="1" hidden="1"/>
    <row r="1482" s="68" customFormat="1" hidden="1"/>
    <row r="1483" s="68" customFormat="1" hidden="1"/>
    <row r="1484" s="68" customFormat="1" hidden="1"/>
    <row r="1485" s="68" customFormat="1" hidden="1"/>
    <row r="1486" s="68" customFormat="1" hidden="1"/>
    <row r="1487" s="68" customFormat="1" hidden="1"/>
    <row r="1488" s="68" customFormat="1" hidden="1"/>
    <row r="1489" s="68" customFormat="1" hidden="1"/>
    <row r="1490" s="68" customFormat="1" hidden="1"/>
    <row r="1491" s="68" customFormat="1" hidden="1"/>
    <row r="1492" s="68" customFormat="1" hidden="1"/>
    <row r="1493" s="68" customFormat="1" hidden="1"/>
    <row r="1494" s="68" customFormat="1" hidden="1"/>
    <row r="1495" s="68" customFormat="1" hidden="1"/>
    <row r="1496" s="68" customFormat="1" hidden="1"/>
    <row r="1497" s="68" customFormat="1" hidden="1"/>
    <row r="1498" s="68" customFormat="1" hidden="1"/>
    <row r="1499" s="68" customFormat="1" hidden="1"/>
    <row r="1500" s="68" customFormat="1" hidden="1"/>
    <row r="1501" s="68" customFormat="1" hidden="1"/>
    <row r="1502" s="68" customFormat="1" hidden="1"/>
    <row r="1503" s="68" customFormat="1" hidden="1"/>
    <row r="1504" s="68" customFormat="1" hidden="1"/>
    <row r="1505" s="68" customFormat="1" hidden="1"/>
    <row r="1506" s="68" customFormat="1" hidden="1"/>
    <row r="1507" s="68" customFormat="1" hidden="1"/>
    <row r="1508" s="68" customFormat="1" hidden="1"/>
    <row r="1509" s="68" customFormat="1" hidden="1"/>
    <row r="1510" s="68" customFormat="1" hidden="1"/>
    <row r="1511" s="68" customFormat="1" hidden="1"/>
    <row r="1512" s="68" customFormat="1" hidden="1"/>
    <row r="1513" s="68" customFormat="1" hidden="1"/>
    <row r="1514" s="68" customFormat="1" hidden="1"/>
    <row r="1515" s="68" customFormat="1" hidden="1"/>
    <row r="1516" s="68" customFormat="1" hidden="1"/>
    <row r="1517" s="68" customFormat="1" hidden="1"/>
    <row r="1518" s="68" customFormat="1" hidden="1"/>
    <row r="1519" s="68" customFormat="1" hidden="1"/>
    <row r="1520" s="68" customFormat="1" hidden="1"/>
    <row r="1521" s="68" customFormat="1" hidden="1"/>
    <row r="1522" s="68" customFormat="1" hidden="1"/>
    <row r="1523" s="68" customFormat="1" hidden="1"/>
    <row r="1524" s="68" customFormat="1" hidden="1"/>
    <row r="1525" s="68" customFormat="1" hidden="1"/>
    <row r="1526" s="68" customFormat="1" hidden="1"/>
    <row r="1527" s="68" customFormat="1" hidden="1"/>
    <row r="1528" s="68" customFormat="1" hidden="1"/>
    <row r="1529" s="68" customFormat="1" hidden="1"/>
    <row r="1530" s="68" customFormat="1" hidden="1"/>
    <row r="1531" s="68" customFormat="1" hidden="1"/>
    <row r="1532" s="68" customFormat="1" hidden="1"/>
    <row r="1533" s="68" customFormat="1" hidden="1"/>
    <row r="1534" s="68" customFormat="1" hidden="1"/>
    <row r="1535" s="68" customFormat="1" hidden="1"/>
    <row r="1536" s="68" customFormat="1" hidden="1"/>
    <row r="1537" s="68" customFormat="1" hidden="1"/>
    <row r="1538" s="68" customFormat="1" hidden="1"/>
    <row r="1539" s="68" customFormat="1" hidden="1"/>
    <row r="1540" s="68" customFormat="1" hidden="1"/>
    <row r="1541" s="68" customFormat="1" hidden="1"/>
    <row r="1542" s="68" customFormat="1" hidden="1"/>
    <row r="1543" s="68" customFormat="1" hidden="1"/>
    <row r="1544" s="68" customFormat="1" hidden="1"/>
    <row r="1545" s="68" customFormat="1" hidden="1"/>
    <row r="1546" s="68" customFormat="1" hidden="1"/>
    <row r="1547" s="68" customFormat="1" hidden="1"/>
    <row r="1548" s="68" customFormat="1" hidden="1"/>
    <row r="1549" s="68" customFormat="1" hidden="1"/>
    <row r="1550" s="68" customFormat="1" hidden="1"/>
    <row r="1551" s="68" customFormat="1" hidden="1"/>
    <row r="1552" s="68" customFormat="1" hidden="1"/>
    <row r="1553" s="68" customFormat="1" hidden="1"/>
    <row r="1554" s="68" customFormat="1" hidden="1"/>
    <row r="1555" s="68" customFormat="1" hidden="1"/>
    <row r="1556" s="68" customFormat="1" hidden="1"/>
    <row r="1557" s="68" customFormat="1" hidden="1"/>
    <row r="1558" s="68" customFormat="1" hidden="1"/>
    <row r="1559" s="68" customFormat="1" hidden="1"/>
    <row r="1560" s="68" customFormat="1" hidden="1"/>
    <row r="1561" s="68" customFormat="1" hidden="1"/>
    <row r="1562" s="68" customFormat="1" hidden="1"/>
    <row r="1563" s="68" customFormat="1" hidden="1"/>
    <row r="1564" s="68" customFormat="1" hidden="1"/>
    <row r="1565" s="68" customFormat="1" hidden="1"/>
    <row r="1566" s="68" customFormat="1" hidden="1"/>
    <row r="1567" s="68" customFormat="1" hidden="1"/>
    <row r="1568" s="68" customFormat="1" hidden="1"/>
    <row r="1569" s="68" customFormat="1" hidden="1"/>
    <row r="1570" s="68" customFormat="1" hidden="1"/>
    <row r="1571" s="68" customFormat="1" hidden="1"/>
    <row r="1572" s="68" customFormat="1" hidden="1"/>
    <row r="1573" s="68" customFormat="1" hidden="1"/>
    <row r="1574" s="68" customFormat="1" hidden="1"/>
    <row r="1575" s="68" customFormat="1" hidden="1"/>
    <row r="1576" s="68" customFormat="1" hidden="1"/>
    <row r="1577" s="68" customFormat="1" hidden="1"/>
    <row r="1578" s="68" customFormat="1" hidden="1"/>
    <row r="1579" s="68" customFormat="1" hidden="1"/>
    <row r="1580" s="68" customFormat="1" hidden="1"/>
    <row r="1581" s="68" customFormat="1" hidden="1"/>
    <row r="1582" s="68" customFormat="1" hidden="1"/>
    <row r="1583" s="68" customFormat="1" hidden="1"/>
    <row r="1584" s="68" customFormat="1" hidden="1"/>
    <row r="1585" s="68" customFormat="1" hidden="1"/>
    <row r="1586" s="68" customFormat="1" hidden="1"/>
    <row r="1587" s="68" customFormat="1" hidden="1"/>
    <row r="1588" s="68" customFormat="1" hidden="1"/>
    <row r="1589" s="68" customFormat="1" hidden="1"/>
    <row r="1590" s="68" customFormat="1" hidden="1"/>
    <row r="1591" s="68" customFormat="1" hidden="1"/>
    <row r="1592" s="68" customFormat="1" hidden="1"/>
    <row r="1593" s="68" customFormat="1" hidden="1"/>
    <row r="1594" s="68" customFormat="1" hidden="1"/>
    <row r="1595" s="68" customFormat="1" hidden="1"/>
    <row r="1596" s="68" customFormat="1" hidden="1"/>
    <row r="1597" s="68" customFormat="1" hidden="1"/>
    <row r="1598" s="68" customFormat="1" hidden="1"/>
    <row r="1599" s="68" customFormat="1" hidden="1"/>
    <row r="1600" s="68" customFormat="1" hidden="1"/>
    <row r="1601" s="68" customFormat="1" hidden="1"/>
    <row r="1602" s="68" customFormat="1" hidden="1"/>
    <row r="1603" s="68" customFormat="1" hidden="1"/>
    <row r="1604" s="68" customFormat="1" hidden="1"/>
    <row r="1605" s="68" customFormat="1" hidden="1"/>
    <row r="1606" s="68" customFormat="1" hidden="1"/>
    <row r="1607" s="68" customFormat="1" hidden="1"/>
    <row r="1608" s="68" customFormat="1" hidden="1"/>
    <row r="1609" s="68" customFormat="1" hidden="1"/>
    <row r="1610" s="68" customFormat="1" hidden="1"/>
    <row r="1611" s="68" customFormat="1" hidden="1"/>
    <row r="1612" s="68" customFormat="1" hidden="1"/>
    <row r="1613" s="68" customFormat="1" hidden="1"/>
    <row r="1614" s="68" customFormat="1" hidden="1"/>
    <row r="1615" s="68" customFormat="1" hidden="1"/>
    <row r="1616" s="68" customFormat="1" hidden="1"/>
    <row r="1617" s="68" customFormat="1" hidden="1"/>
    <row r="1618" s="68" customFormat="1" hidden="1"/>
    <row r="1619" s="68" customFormat="1" hidden="1"/>
    <row r="1620" s="68" customFormat="1" hidden="1"/>
    <row r="1621" s="68" customFormat="1" hidden="1"/>
    <row r="1622" s="68" customFormat="1" hidden="1"/>
    <row r="1623" s="68" customFormat="1" hidden="1"/>
    <row r="1624" s="68" customFormat="1" hidden="1"/>
    <row r="1625" s="68" customFormat="1" hidden="1"/>
    <row r="1626" s="68" customFormat="1" hidden="1"/>
    <row r="1627" s="68" customFormat="1" hidden="1"/>
    <row r="1628" s="68" customFormat="1" hidden="1"/>
    <row r="1629" s="68" customFormat="1" hidden="1"/>
    <row r="1630" s="68" customFormat="1" hidden="1"/>
    <row r="1631" s="68" customFormat="1" hidden="1"/>
    <row r="1632" s="68" customFormat="1" hidden="1"/>
    <row r="1633" s="68" customFormat="1" hidden="1"/>
    <row r="1634" s="68" customFormat="1" hidden="1"/>
    <row r="1635" s="68" customFormat="1" hidden="1"/>
    <row r="1636" s="68" customFormat="1" hidden="1"/>
    <row r="1637" s="68" customFormat="1" hidden="1"/>
    <row r="1638" s="68" customFormat="1" hidden="1"/>
    <row r="1639" s="68" customFormat="1" hidden="1"/>
    <row r="1640" s="68" customFormat="1" hidden="1"/>
    <row r="1641" s="68" customFormat="1" hidden="1"/>
    <row r="1642" s="68" customFormat="1" hidden="1"/>
    <row r="1643" s="68" customFormat="1" hidden="1"/>
    <row r="1644" s="68" customFormat="1" hidden="1"/>
    <row r="1645" s="68" customFormat="1" hidden="1"/>
    <row r="1646" s="68" customFormat="1" hidden="1"/>
    <row r="1647" s="68" customFormat="1" hidden="1"/>
    <row r="1648" s="68" customFormat="1" hidden="1"/>
    <row r="1649" s="68" customFormat="1" hidden="1"/>
    <row r="1650" s="68" customFormat="1" hidden="1"/>
    <row r="1651" s="68" customFormat="1" hidden="1"/>
    <row r="1652" s="68" customFormat="1" hidden="1"/>
    <row r="1653" s="68" customFormat="1" hidden="1"/>
    <row r="1654" s="68" customFormat="1" hidden="1"/>
    <row r="1655" s="68" customFormat="1" hidden="1"/>
    <row r="1656" s="68" customFormat="1" hidden="1"/>
    <row r="1657" s="68" customFormat="1" hidden="1"/>
    <row r="1658" s="68" customFormat="1" hidden="1"/>
    <row r="1659" s="68" customFormat="1" hidden="1"/>
    <row r="1660" s="68" customFormat="1" hidden="1"/>
    <row r="1661" s="68" customFormat="1" hidden="1"/>
    <row r="1662" s="68" customFormat="1" hidden="1"/>
    <row r="1663" s="68" customFormat="1" hidden="1"/>
    <row r="1664" s="68" customFormat="1" hidden="1"/>
    <row r="1665" s="68" customFormat="1" hidden="1"/>
    <row r="1666" s="68" customFormat="1" hidden="1"/>
    <row r="1667" s="68" customFormat="1" hidden="1"/>
    <row r="1668" s="68" customFormat="1" hidden="1"/>
    <row r="1669" s="68" customFormat="1" hidden="1"/>
    <row r="1670" s="68" customFormat="1" hidden="1"/>
    <row r="1671" s="68" customFormat="1" hidden="1"/>
    <row r="1672" s="68" customFormat="1" hidden="1"/>
    <row r="1673" s="68" customFormat="1" hidden="1"/>
    <row r="1674" s="68" customFormat="1" hidden="1"/>
    <row r="1675" s="68" customFormat="1" hidden="1"/>
    <row r="1676" s="68" customFormat="1" hidden="1"/>
    <row r="1677" s="68" customFormat="1" hidden="1"/>
    <row r="1678" s="68" customFormat="1" hidden="1"/>
    <row r="1679" s="68" customFormat="1" hidden="1"/>
    <row r="1680" s="68" customFormat="1" hidden="1"/>
    <row r="1681" s="68" customFormat="1" hidden="1"/>
    <row r="1682" s="68" customFormat="1" hidden="1"/>
    <row r="1683" s="68" customFormat="1" hidden="1"/>
    <row r="1684" s="68" customFormat="1" hidden="1"/>
    <row r="1685" s="68" customFormat="1" hidden="1"/>
    <row r="1686" s="68" customFormat="1" hidden="1"/>
    <row r="1687" s="68" customFormat="1" hidden="1"/>
    <row r="1688" s="68" customFormat="1" hidden="1"/>
    <row r="1689" s="68" customFormat="1" hidden="1"/>
    <row r="1690" s="68" customFormat="1" hidden="1"/>
    <row r="1691" s="68" customFormat="1" hidden="1"/>
    <row r="1692" s="68" customFormat="1" hidden="1"/>
    <row r="1693" s="68" customFormat="1" hidden="1"/>
    <row r="1694" s="68" customFormat="1" hidden="1"/>
    <row r="1695" s="68" customFormat="1" hidden="1"/>
    <row r="1696" s="68" customFormat="1" hidden="1"/>
    <row r="1697" s="68" customFormat="1" hidden="1"/>
    <row r="1698" s="68" customFormat="1" hidden="1"/>
    <row r="1699" s="68" customFormat="1" hidden="1"/>
    <row r="1700" s="68" customFormat="1" hidden="1"/>
    <row r="1701" s="68" customFormat="1" hidden="1"/>
    <row r="1702" s="68" customFormat="1" hidden="1"/>
    <row r="1703" s="68" customFormat="1" hidden="1"/>
    <row r="1704" s="68" customFormat="1" hidden="1"/>
    <row r="1705" s="68" customFormat="1" hidden="1"/>
    <row r="1706" s="68" customFormat="1" hidden="1"/>
    <row r="1707" s="68" customFormat="1" hidden="1"/>
    <row r="1708" s="68" customFormat="1" hidden="1"/>
    <row r="1709" s="68" customFormat="1" hidden="1"/>
    <row r="1710" s="68" customFormat="1" hidden="1"/>
    <row r="1711" s="68" customFormat="1" hidden="1"/>
    <row r="1712" s="68" customFormat="1" hidden="1"/>
    <row r="1713" s="68" customFormat="1" hidden="1"/>
    <row r="1714" s="68" customFormat="1" hidden="1"/>
    <row r="1715" s="68" customFormat="1" hidden="1"/>
    <row r="1716" s="68" customFormat="1" hidden="1"/>
    <row r="1717" s="68" customFormat="1" hidden="1"/>
    <row r="1718" s="68" customFormat="1" hidden="1"/>
    <row r="1719" s="68" customFormat="1" hidden="1"/>
    <row r="1720" s="68" customFormat="1" hidden="1"/>
    <row r="1721" s="68" customFormat="1" hidden="1"/>
    <row r="1722" s="68" customFormat="1" hidden="1"/>
    <row r="1723" s="68" customFormat="1" hidden="1"/>
    <row r="1724" s="68" customFormat="1" hidden="1"/>
    <row r="1725" s="68" customFormat="1" hidden="1"/>
    <row r="1726" s="68" customFormat="1" hidden="1"/>
    <row r="1727" s="68" customFormat="1" hidden="1"/>
    <row r="1728" s="68" customFormat="1" hidden="1"/>
    <row r="1729" s="68" customFormat="1" hidden="1"/>
    <row r="1730" s="68" customFormat="1" hidden="1"/>
    <row r="1731" s="68" customFormat="1" hidden="1"/>
    <row r="1732" s="68" customFormat="1" hidden="1"/>
    <row r="1733" s="68" customFormat="1" hidden="1"/>
    <row r="1734" s="68" customFormat="1" hidden="1"/>
    <row r="1735" s="68" customFormat="1" hidden="1"/>
    <row r="1736" s="68" customFormat="1" hidden="1"/>
    <row r="1737" s="68" customFormat="1" hidden="1"/>
    <row r="1738" s="68" customFormat="1" hidden="1"/>
    <row r="1739" s="68" customFormat="1" hidden="1"/>
    <row r="1740" s="68" customFormat="1" hidden="1"/>
    <row r="1741" s="68" customFormat="1" hidden="1"/>
    <row r="1742" s="68" customFormat="1" hidden="1"/>
    <row r="1743" s="68" customFormat="1" hidden="1"/>
    <row r="1744" s="68" customFormat="1" hidden="1"/>
    <row r="1745" s="68" customFormat="1" hidden="1"/>
    <row r="1746" s="68" customFormat="1" hidden="1"/>
    <row r="1747" s="68" customFormat="1" hidden="1"/>
    <row r="1748" s="68" customFormat="1" hidden="1"/>
    <row r="1749" s="68" customFormat="1" hidden="1"/>
    <row r="1750" s="68" customFormat="1" hidden="1"/>
    <row r="1751" s="68" customFormat="1" hidden="1"/>
    <row r="1752" s="68" customFormat="1" hidden="1"/>
    <row r="1753" s="68" customFormat="1" hidden="1"/>
    <row r="1754" s="68" customFormat="1" hidden="1"/>
    <row r="1755" s="68" customFormat="1" hidden="1"/>
    <row r="1756" s="68" customFormat="1" hidden="1"/>
    <row r="1757" s="68" customFormat="1" hidden="1"/>
    <row r="1758" s="68" customFormat="1" hidden="1"/>
    <row r="1759" s="68" customFormat="1" hidden="1"/>
    <row r="1760" s="68" customFormat="1" hidden="1"/>
    <row r="1761" s="68" customFormat="1" hidden="1"/>
    <row r="1762" s="68" customFormat="1" hidden="1"/>
    <row r="1763" s="68" customFormat="1" hidden="1"/>
    <row r="1764" s="68" customFormat="1" hidden="1"/>
    <row r="1765" s="68" customFormat="1" hidden="1"/>
    <row r="1766" s="68" customFormat="1" hidden="1"/>
    <row r="1767" s="68" customFormat="1" hidden="1"/>
    <row r="1768" s="68" customFormat="1" hidden="1"/>
    <row r="1769" s="68" customFormat="1" hidden="1"/>
    <row r="1770" s="68" customFormat="1" hidden="1"/>
    <row r="1771" s="68" customFormat="1" hidden="1"/>
    <row r="1772" s="68" customFormat="1" hidden="1"/>
    <row r="1773" s="68" customFormat="1" hidden="1"/>
    <row r="1774" s="68" customFormat="1" hidden="1"/>
    <row r="1775" s="68" customFormat="1" hidden="1"/>
    <row r="1776" s="68" customFormat="1" hidden="1"/>
    <row r="1777" s="68" customFormat="1" hidden="1"/>
    <row r="1778" s="68" customFormat="1" hidden="1"/>
    <row r="1779" s="68" customFormat="1" hidden="1"/>
    <row r="1780" s="68" customFormat="1" hidden="1"/>
    <row r="1781" s="68" customFormat="1" hidden="1"/>
    <row r="1782" s="68" customFormat="1" hidden="1"/>
    <row r="1783" s="68" customFormat="1" hidden="1"/>
    <row r="1784" s="68" customFormat="1" hidden="1"/>
    <row r="1785" s="68" customFormat="1" hidden="1"/>
    <row r="1786" s="68" customFormat="1" hidden="1"/>
    <row r="1787" s="68" customFormat="1" hidden="1"/>
    <row r="1788" s="68" customFormat="1" hidden="1"/>
    <row r="1789" s="68" customFormat="1" hidden="1"/>
    <row r="1790" s="68" customFormat="1" hidden="1"/>
    <row r="1791" s="68" customFormat="1" hidden="1"/>
    <row r="1792" s="68" customFormat="1" hidden="1"/>
    <row r="1793" s="68" customFormat="1" hidden="1"/>
    <row r="1794" s="68" customFormat="1" hidden="1"/>
    <row r="1795" s="68" customFormat="1" hidden="1"/>
    <row r="1796" s="68" customFormat="1" hidden="1"/>
    <row r="1797" s="68" customFormat="1" hidden="1"/>
    <row r="1798" s="68" customFormat="1" hidden="1"/>
    <row r="1799" s="68" customFormat="1" hidden="1"/>
    <row r="1800" s="68" customFormat="1" hidden="1"/>
    <row r="1801" s="68" customFormat="1" hidden="1"/>
    <row r="1802" s="68" customFormat="1" hidden="1"/>
    <row r="1803" s="68" customFormat="1" hidden="1"/>
    <row r="1804" s="68" customFormat="1" hidden="1"/>
    <row r="1805" s="68" customFormat="1" hidden="1"/>
    <row r="1806" s="68" customFormat="1" hidden="1"/>
    <row r="1807" s="68" customFormat="1" hidden="1"/>
    <row r="1808" s="68" customFormat="1" hidden="1"/>
    <row r="1809" s="68" customFormat="1" hidden="1"/>
    <row r="1810" s="68" customFormat="1" hidden="1"/>
    <row r="1811" s="68" customFormat="1" hidden="1"/>
    <row r="1812" s="68" customFormat="1" hidden="1"/>
    <row r="1813" s="68" customFormat="1" hidden="1"/>
    <row r="1814" s="68" customFormat="1" hidden="1"/>
    <row r="1815" s="68" customFormat="1" hidden="1"/>
    <row r="1816" s="68" customFormat="1" hidden="1"/>
    <row r="1817" s="68" customFormat="1" hidden="1"/>
    <row r="1818" s="68" customFormat="1" hidden="1"/>
    <row r="1819" s="68" customFormat="1" hidden="1"/>
    <row r="1820" s="68" customFormat="1" hidden="1"/>
    <row r="1821" s="68" customFormat="1" hidden="1"/>
    <row r="1822" s="68" customFormat="1" hidden="1"/>
    <row r="1823" s="68" customFormat="1" hidden="1"/>
    <row r="1824" s="68" customFormat="1" hidden="1"/>
    <row r="1825" s="68" customFormat="1" hidden="1"/>
    <row r="1826" s="68" customFormat="1" hidden="1"/>
    <row r="1827" s="68" customFormat="1" hidden="1"/>
    <row r="1828" s="68" customFormat="1" hidden="1"/>
    <row r="1829" s="68" customFormat="1" hidden="1"/>
    <row r="1830" s="68" customFormat="1" hidden="1"/>
    <row r="1831" s="68" customFormat="1" hidden="1"/>
    <row r="1832" s="68" customFormat="1" hidden="1"/>
    <row r="1833" s="68" customFormat="1" hidden="1"/>
    <row r="1834" s="68" customFormat="1" hidden="1"/>
    <row r="1835" s="68" customFormat="1" hidden="1"/>
    <row r="1836" s="68" customFormat="1" hidden="1"/>
    <row r="1837" s="68" customFormat="1" hidden="1"/>
    <row r="1838" s="68" customFormat="1" hidden="1"/>
    <row r="1839" s="68" customFormat="1" hidden="1"/>
    <row r="1840" s="68" customFormat="1" hidden="1"/>
    <row r="1841" s="68" customFormat="1" hidden="1"/>
    <row r="1842" s="68" customFormat="1" hidden="1"/>
    <row r="1843" s="68" customFormat="1" hidden="1"/>
    <row r="1844" s="68" customFormat="1" hidden="1"/>
    <row r="1845" s="68" customFormat="1" hidden="1"/>
    <row r="1846" s="68" customFormat="1" hidden="1"/>
    <row r="1847" s="68" customFormat="1" hidden="1"/>
    <row r="1848" s="68" customFormat="1" hidden="1"/>
    <row r="1849" s="68" customFormat="1" hidden="1"/>
    <row r="1850" s="68" customFormat="1" hidden="1"/>
    <row r="1851" s="68" customFormat="1" hidden="1"/>
    <row r="1852" s="68" customFormat="1" hidden="1"/>
    <row r="1853" s="68" customFormat="1" hidden="1"/>
    <row r="1854" s="68" customFormat="1" hidden="1"/>
    <row r="1855" s="68" customFormat="1" hidden="1"/>
    <row r="1856" s="68" customFormat="1" hidden="1"/>
    <row r="1857" s="68" customFormat="1" hidden="1"/>
    <row r="1858" s="68" customFormat="1" hidden="1"/>
    <row r="1859" s="68" customFormat="1" hidden="1"/>
    <row r="1860" s="68" customFormat="1" hidden="1"/>
    <row r="1861" s="68" customFormat="1" hidden="1"/>
    <row r="1862" s="68" customFormat="1" hidden="1"/>
    <row r="1863" s="68" customFormat="1" hidden="1"/>
    <row r="1864" s="68" customFormat="1" hidden="1"/>
    <row r="1865" s="68" customFormat="1" hidden="1"/>
    <row r="1866" s="68" customFormat="1" hidden="1"/>
    <row r="1867" s="68" customFormat="1" hidden="1"/>
    <row r="1868" s="68" customFormat="1" hidden="1"/>
    <row r="1869" s="68" customFormat="1" hidden="1"/>
    <row r="1870" s="68" customFormat="1" hidden="1"/>
    <row r="1871" s="68" customFormat="1" hidden="1"/>
    <row r="1872" s="68" customFormat="1" hidden="1"/>
    <row r="1873" s="68" customFormat="1" hidden="1"/>
    <row r="1874" s="68" customFormat="1" hidden="1"/>
    <row r="1875" s="68" customFormat="1" hidden="1"/>
    <row r="1876" s="68" customFormat="1" hidden="1"/>
    <row r="1877" s="68" customFormat="1" hidden="1"/>
    <row r="1878" s="68" customFormat="1" hidden="1"/>
    <row r="1879" s="68" customFormat="1" hidden="1"/>
    <row r="1880" s="68" customFormat="1" hidden="1"/>
    <row r="1881" s="68" customFormat="1" hidden="1"/>
    <row r="1882" s="68" customFormat="1" hidden="1"/>
    <row r="1883" s="68" customFormat="1" hidden="1"/>
    <row r="1884" s="68" customFormat="1" hidden="1"/>
    <row r="1885" s="68" customFormat="1" hidden="1"/>
    <row r="1886" s="68" customFormat="1" hidden="1"/>
    <row r="1887" s="68" customFormat="1" hidden="1"/>
    <row r="1888" s="68" customFormat="1" hidden="1"/>
    <row r="1889" s="68" customFormat="1" hidden="1"/>
    <row r="1890" s="68" customFormat="1" hidden="1"/>
    <row r="1891" s="68" customFormat="1" hidden="1"/>
    <row r="1892" s="68" customFormat="1" hidden="1"/>
    <row r="1893" s="68" customFormat="1" hidden="1"/>
    <row r="1894" s="68" customFormat="1" hidden="1"/>
    <row r="1895" s="68" customFormat="1" hidden="1"/>
    <row r="1896" s="68" customFormat="1" hidden="1"/>
    <row r="1897" s="68" customFormat="1" hidden="1"/>
    <row r="1898" s="68" customFormat="1" hidden="1"/>
    <row r="1899" s="68" customFormat="1" hidden="1"/>
    <row r="1900" s="68" customFormat="1" hidden="1"/>
    <row r="1901" s="68" customFormat="1" hidden="1"/>
    <row r="1902" s="68" customFormat="1" hidden="1"/>
    <row r="1903" s="68" customFormat="1" hidden="1"/>
    <row r="1904" s="68" customFormat="1" hidden="1"/>
    <row r="1905" s="68" customFormat="1" hidden="1"/>
    <row r="1906" s="68" customFormat="1" hidden="1"/>
    <row r="1907" s="68" customFormat="1" hidden="1"/>
    <row r="1908" s="68" customFormat="1" hidden="1"/>
    <row r="1909" s="68" customFormat="1" hidden="1"/>
    <row r="1910" s="68" customFormat="1" hidden="1"/>
    <row r="1911" s="68" customFormat="1" hidden="1"/>
    <row r="1912" s="68" customFormat="1" hidden="1"/>
    <row r="1913" s="68" customFormat="1" hidden="1"/>
    <row r="1914" s="68" customFormat="1" hidden="1"/>
    <row r="1915" s="68" customFormat="1" hidden="1"/>
    <row r="1916" s="68" customFormat="1" hidden="1"/>
    <row r="1917" s="68" customFormat="1" hidden="1"/>
    <row r="1918" s="68" customFormat="1" hidden="1"/>
    <row r="1919" s="68" customFormat="1" hidden="1"/>
    <row r="1920" s="68" customFormat="1" hidden="1"/>
    <row r="1921" s="68" customFormat="1" hidden="1"/>
    <row r="1922" s="68" customFormat="1" hidden="1"/>
    <row r="1923" s="68" customFormat="1" hidden="1"/>
    <row r="1924" s="68" customFormat="1" hidden="1"/>
    <row r="1925" s="68" customFormat="1" hidden="1"/>
    <row r="1926" s="68" customFormat="1" hidden="1"/>
    <row r="1927" s="68" customFormat="1" hidden="1"/>
    <row r="1928" s="68" customFormat="1" hidden="1"/>
    <row r="1929" s="68" customFormat="1" hidden="1"/>
    <row r="1930" s="68" customFormat="1" hidden="1"/>
    <row r="1931" s="68" customFormat="1" hidden="1"/>
    <row r="1932" s="68" customFormat="1" hidden="1"/>
    <row r="1933" s="68" customFormat="1" hidden="1"/>
    <row r="1934" s="68" customFormat="1" hidden="1"/>
    <row r="1935" s="68" customFormat="1" hidden="1"/>
    <row r="1936" s="68" customFormat="1" hidden="1"/>
    <row r="1937" s="68" customFormat="1" hidden="1"/>
    <row r="1938" s="68" customFormat="1" hidden="1"/>
    <row r="1939" s="68" customFormat="1" hidden="1"/>
    <row r="1940" s="68" customFormat="1" hidden="1"/>
    <row r="1941" s="68" customFormat="1" hidden="1"/>
    <row r="1942" s="68" customFormat="1" hidden="1"/>
    <row r="1943" s="68" customFormat="1" hidden="1"/>
    <row r="1944" s="68" customFormat="1" hidden="1"/>
    <row r="1945" s="68" customFormat="1" hidden="1"/>
    <row r="1946" s="68" customFormat="1" hidden="1"/>
    <row r="1947" s="68" customFormat="1" hidden="1"/>
    <row r="1948" s="68" customFormat="1" hidden="1"/>
    <row r="1949" s="68" customFormat="1" hidden="1"/>
    <row r="1950" s="68" customFormat="1" hidden="1"/>
    <row r="1951" s="68" customFormat="1" hidden="1"/>
    <row r="1952" s="68" customFormat="1" hidden="1"/>
    <row r="1953" s="68" customFormat="1" hidden="1"/>
    <row r="1954" s="68" customFormat="1" hidden="1"/>
    <row r="1955" s="68" customFormat="1" hidden="1"/>
    <row r="1956" s="68" customFormat="1" hidden="1"/>
    <row r="1957" s="68" customFormat="1" hidden="1"/>
    <row r="1958" s="68" customFormat="1" hidden="1"/>
    <row r="1959" s="68" customFormat="1" hidden="1"/>
    <row r="1960" s="68" customFormat="1" hidden="1"/>
    <row r="1961" s="68" customFormat="1" hidden="1"/>
    <row r="1962" s="68" customFormat="1" hidden="1"/>
    <row r="1963" s="68" customFormat="1" hidden="1"/>
    <row r="1964" s="68" customFormat="1" hidden="1"/>
    <row r="1965" s="68" customFormat="1" hidden="1"/>
    <row r="1966" s="68" customFormat="1" hidden="1"/>
    <row r="1967" s="68" customFormat="1" hidden="1"/>
    <row r="1968" s="68" customFormat="1" hidden="1"/>
    <row r="1969" s="68" customFormat="1" hidden="1"/>
    <row r="1970" s="68" customFormat="1" hidden="1"/>
    <row r="1971" s="68" customFormat="1" hidden="1"/>
    <row r="1972" s="68" customFormat="1" hidden="1"/>
    <row r="1973" s="68" customFormat="1" hidden="1"/>
    <row r="1974" s="68" customFormat="1" hidden="1"/>
    <row r="1975" s="68" customFormat="1" hidden="1"/>
    <row r="1976" s="68" customFormat="1" hidden="1"/>
    <row r="1977" s="68" customFormat="1" hidden="1"/>
    <row r="1978" s="68" customFormat="1" hidden="1"/>
    <row r="1979" s="68" customFormat="1" hidden="1"/>
    <row r="1980" s="68" customFormat="1" hidden="1"/>
    <row r="1981" s="68" customFormat="1" hidden="1"/>
    <row r="1982" s="68" customFormat="1" hidden="1"/>
    <row r="1983" s="68" customFormat="1" hidden="1"/>
    <row r="1984" s="68" customFormat="1" hidden="1"/>
    <row r="1985" s="68" customFormat="1" hidden="1"/>
    <row r="1986" s="68" customFormat="1" hidden="1"/>
    <row r="1987" s="68" customFormat="1" hidden="1"/>
    <row r="1988" s="68" customFormat="1" hidden="1"/>
    <row r="1989" s="68" customFormat="1" hidden="1"/>
    <row r="1990" s="68" customFormat="1" hidden="1"/>
    <row r="1991" s="68" customFormat="1" hidden="1"/>
    <row r="1992" s="68" customFormat="1" hidden="1"/>
    <row r="1993" s="68" customFormat="1" hidden="1"/>
    <row r="1994" s="68" customFormat="1" hidden="1"/>
    <row r="1995" s="68" customFormat="1" hidden="1"/>
    <row r="1996" s="68" customFormat="1" hidden="1"/>
    <row r="1997" s="68" customFormat="1" hidden="1"/>
    <row r="1998" s="68" customFormat="1" hidden="1"/>
    <row r="1999" s="68" customFormat="1" hidden="1"/>
    <row r="2000" s="68" customFormat="1" hidden="1"/>
    <row r="2001" s="68" customFormat="1" hidden="1"/>
    <row r="2002" s="68" customFormat="1" hidden="1"/>
    <row r="2003" s="68" customFormat="1" hidden="1"/>
    <row r="2004" s="68" customFormat="1" hidden="1"/>
    <row r="2005" s="68" customFormat="1" hidden="1"/>
    <row r="2006" s="68" customFormat="1" hidden="1"/>
    <row r="2007" s="68" customFormat="1" hidden="1"/>
    <row r="2008" s="68" customFormat="1" hidden="1"/>
    <row r="2009" s="68" customFormat="1" hidden="1"/>
    <row r="2010" s="68" customFormat="1" hidden="1"/>
    <row r="2011" s="68" customFormat="1" hidden="1"/>
    <row r="2012" s="68" customFormat="1" hidden="1"/>
    <row r="2013" s="68" customFormat="1" hidden="1"/>
    <row r="2014" s="68" customFormat="1" hidden="1"/>
    <row r="2015" s="68" customFormat="1" hidden="1"/>
    <row r="2016" s="68" customFormat="1" hidden="1"/>
    <row r="2017" s="68" customFormat="1" hidden="1"/>
    <row r="2018" s="68" customFormat="1" hidden="1"/>
    <row r="2019" s="68" customFormat="1" hidden="1"/>
    <row r="2020" s="68" customFormat="1" hidden="1"/>
    <row r="2021" s="68" customFormat="1" hidden="1"/>
    <row r="2022" s="68" customFormat="1" hidden="1"/>
    <row r="2023" s="68" customFormat="1" hidden="1"/>
    <row r="2024" s="68" customFormat="1" hidden="1"/>
    <row r="2025" s="68" customFormat="1" hidden="1"/>
    <row r="2026" s="68" customFormat="1" hidden="1"/>
    <row r="2027" s="68" customFormat="1" hidden="1"/>
    <row r="2028" s="68" customFormat="1" hidden="1"/>
    <row r="2029" s="68" customFormat="1" hidden="1"/>
    <row r="2030" s="68" customFormat="1" hidden="1"/>
    <row r="2031" s="68" customFormat="1" hidden="1"/>
    <row r="2032" s="68" customFormat="1" hidden="1"/>
    <row r="2033" s="68" customFormat="1" hidden="1"/>
    <row r="2034" s="68" customFormat="1" hidden="1"/>
    <row r="2035" s="68" customFormat="1" hidden="1"/>
    <row r="2036" s="68" customFormat="1" hidden="1"/>
    <row r="2037" s="68" customFormat="1" hidden="1"/>
    <row r="2038" s="68" customFormat="1" hidden="1"/>
    <row r="2039" s="68" customFormat="1" hidden="1"/>
    <row r="2040" s="68" customFormat="1" hidden="1"/>
    <row r="2041" s="68" customFormat="1" hidden="1"/>
    <row r="2042" s="68" customFormat="1" hidden="1"/>
    <row r="2043" s="68" customFormat="1" hidden="1"/>
    <row r="2044" s="68" customFormat="1" hidden="1"/>
    <row r="2045" s="68" customFormat="1" hidden="1"/>
    <row r="2046" s="68" customFormat="1" hidden="1"/>
    <row r="2047" s="68" customFormat="1" hidden="1"/>
    <row r="2048" s="68" customFormat="1" hidden="1"/>
    <row r="2049" s="68" customFormat="1" hidden="1"/>
    <row r="2050" s="68" customFormat="1" hidden="1"/>
    <row r="2051" s="68" customFormat="1" hidden="1"/>
    <row r="2052" s="68" customFormat="1" hidden="1"/>
    <row r="2053" s="68" customFormat="1" hidden="1"/>
    <row r="2054" s="68" customFormat="1" hidden="1"/>
    <row r="2055" s="68" customFormat="1" hidden="1"/>
    <row r="2056" s="68" customFormat="1" hidden="1"/>
    <row r="2057" s="68" customFormat="1" hidden="1"/>
    <row r="2058" s="68" customFormat="1" hidden="1"/>
    <row r="2059" s="68" customFormat="1" hidden="1"/>
    <row r="2060" s="68" customFormat="1" hidden="1"/>
    <row r="2061" s="68" customFormat="1" hidden="1"/>
    <row r="2062" s="68" customFormat="1" hidden="1"/>
    <row r="2063" s="68" customFormat="1" hidden="1"/>
    <row r="2064" s="68" customFormat="1" hidden="1"/>
    <row r="2065" s="68" customFormat="1" hidden="1"/>
    <row r="2066" s="68" customFormat="1" hidden="1"/>
    <row r="2067" s="68" customFormat="1" hidden="1"/>
    <row r="2068" s="68" customFormat="1" hidden="1"/>
    <row r="2069" s="68" customFormat="1" hidden="1"/>
    <row r="2070" s="68" customFormat="1" hidden="1"/>
    <row r="2071" s="68" customFormat="1" hidden="1"/>
    <row r="2072" s="68" customFormat="1" hidden="1"/>
    <row r="2073" s="68" customFormat="1" hidden="1"/>
    <row r="2074" s="68" customFormat="1" hidden="1"/>
    <row r="2075" s="68" customFormat="1" hidden="1"/>
    <row r="2076" s="68" customFormat="1" hidden="1"/>
    <row r="2077" s="68" customFormat="1" hidden="1"/>
    <row r="2078" s="68" customFormat="1" hidden="1"/>
    <row r="2079" s="68" customFormat="1" hidden="1"/>
    <row r="2080" s="68" customFormat="1" hidden="1"/>
    <row r="2081" s="68" customFormat="1" hidden="1"/>
    <row r="2082" s="68" customFormat="1" hidden="1"/>
    <row r="2083" s="68" customFormat="1" hidden="1"/>
    <row r="2084" s="68" customFormat="1" hidden="1"/>
    <row r="2085" s="68" customFormat="1" hidden="1"/>
    <row r="2086" s="68" customFormat="1" hidden="1"/>
    <row r="2087" s="68" customFormat="1" hidden="1"/>
    <row r="2088" s="68" customFormat="1" hidden="1"/>
    <row r="2089" s="68" customFormat="1" hidden="1"/>
    <row r="2090" s="68" customFormat="1" hidden="1"/>
    <row r="2091" s="68" customFormat="1" hidden="1"/>
    <row r="2092" s="68" customFormat="1" hidden="1"/>
    <row r="2093" s="68" customFormat="1" hidden="1"/>
    <row r="2094" s="68" customFormat="1" hidden="1"/>
    <row r="2095" s="68" customFormat="1" hidden="1"/>
    <row r="2096" s="68" customFormat="1" hidden="1"/>
    <row r="2097" s="68" customFormat="1" hidden="1"/>
    <row r="2098" s="68" customFormat="1" hidden="1"/>
    <row r="2099" s="68" customFormat="1" hidden="1"/>
    <row r="2100" s="68" customFormat="1" hidden="1"/>
    <row r="2101" s="68" customFormat="1" hidden="1"/>
    <row r="2102" s="68" customFormat="1" hidden="1"/>
    <row r="2103" s="68" customFormat="1" hidden="1"/>
    <row r="2104" s="68" customFormat="1" hidden="1"/>
    <row r="2105" s="68" customFormat="1" hidden="1"/>
    <row r="2106" s="68" customFormat="1" hidden="1"/>
    <row r="2107" s="68" customFormat="1" hidden="1"/>
    <row r="2108" s="68" customFormat="1" hidden="1"/>
    <row r="2109" s="68" customFormat="1" hidden="1"/>
    <row r="2110" s="68" customFormat="1" hidden="1"/>
    <row r="2111" s="68" customFormat="1" hidden="1"/>
    <row r="2112" s="68" customFormat="1" hidden="1"/>
    <row r="2113" s="68" customFormat="1" hidden="1"/>
    <row r="2114" s="68" customFormat="1" hidden="1"/>
    <row r="2115" s="68" customFormat="1" hidden="1"/>
    <row r="2116" s="68" customFormat="1" hidden="1"/>
    <row r="2117" s="68" customFormat="1" hidden="1"/>
    <row r="2118" s="68" customFormat="1" hidden="1"/>
    <row r="2119" s="68" customFormat="1" hidden="1"/>
    <row r="2120" s="68" customFormat="1" hidden="1"/>
    <row r="2121" s="68" customFormat="1" hidden="1"/>
    <row r="2122" s="68" customFormat="1" hidden="1"/>
    <row r="2123" s="68" customFormat="1" hidden="1"/>
    <row r="2124" s="68" customFormat="1" hidden="1"/>
    <row r="2125" s="68" customFormat="1" hidden="1"/>
    <row r="2126" s="68" customFormat="1" hidden="1"/>
    <row r="2127" s="68" customFormat="1" hidden="1"/>
    <row r="2128" s="68" customFormat="1" hidden="1"/>
    <row r="2129" s="68" customFormat="1" hidden="1"/>
    <row r="2130" s="68" customFormat="1" hidden="1"/>
    <row r="2131" s="68" customFormat="1" hidden="1"/>
    <row r="2132" s="68" customFormat="1" hidden="1"/>
    <row r="2133" s="68" customFormat="1" hidden="1"/>
    <row r="2134" s="68" customFormat="1" hidden="1"/>
    <row r="2135" s="68" customFormat="1" hidden="1"/>
    <row r="2136" s="68" customFormat="1" hidden="1"/>
    <row r="2137" s="68" customFormat="1" hidden="1"/>
    <row r="2138" s="68" customFormat="1" hidden="1"/>
    <row r="2139" s="68" customFormat="1" hidden="1"/>
    <row r="2140" s="68" customFormat="1" hidden="1"/>
    <row r="2141" s="68" customFormat="1" hidden="1"/>
    <row r="2142" s="68" customFormat="1" hidden="1"/>
    <row r="2143" s="68" customFormat="1" hidden="1"/>
    <row r="2144" s="68" customFormat="1" hidden="1"/>
    <row r="2145" s="68" customFormat="1" hidden="1"/>
    <row r="2146" s="68" customFormat="1" hidden="1"/>
    <row r="2147" s="68" customFormat="1" hidden="1"/>
    <row r="2148" s="68" customFormat="1" hidden="1"/>
    <row r="2149" s="68" customFormat="1" hidden="1"/>
    <row r="2150" s="68" customFormat="1" hidden="1"/>
    <row r="2151" s="68" customFormat="1" hidden="1"/>
    <row r="2152" s="68" customFormat="1" hidden="1"/>
    <row r="2153" s="68" customFormat="1" hidden="1"/>
    <row r="2154" s="68" customFormat="1" hidden="1"/>
    <row r="2155" s="68" customFormat="1" hidden="1"/>
    <row r="2156" s="68" customFormat="1" hidden="1"/>
    <row r="2157" s="68" customFormat="1" hidden="1"/>
    <row r="2158" s="68" customFormat="1" hidden="1"/>
    <row r="2159" s="68" customFormat="1" hidden="1"/>
    <row r="2160" s="68" customFormat="1" hidden="1"/>
    <row r="2161" s="68" customFormat="1" hidden="1"/>
    <row r="2162" s="68" customFormat="1" hidden="1"/>
    <row r="2163" s="68" customFormat="1" hidden="1"/>
    <row r="2164" s="68" customFormat="1" hidden="1"/>
    <row r="2165" s="68" customFormat="1" hidden="1"/>
    <row r="2166" s="68" customFormat="1" hidden="1"/>
    <row r="2167" s="68" customFormat="1" hidden="1"/>
    <row r="2168" s="68" customFormat="1" hidden="1"/>
    <row r="2169" s="68" customFormat="1" hidden="1"/>
    <row r="2170" s="68" customFormat="1" hidden="1"/>
    <row r="2171" s="68" customFormat="1" hidden="1"/>
    <row r="2172" s="68" customFormat="1" hidden="1"/>
    <row r="2173" s="68" customFormat="1" hidden="1"/>
    <row r="2174" s="68" customFormat="1" hidden="1"/>
    <row r="2175" s="68" customFormat="1" hidden="1"/>
    <row r="2176" s="68" customFormat="1" hidden="1"/>
    <row r="2177" s="68" customFormat="1" hidden="1"/>
    <row r="2178" s="68" customFormat="1" hidden="1"/>
    <row r="2179" s="68" customFormat="1" hidden="1"/>
    <row r="2180" s="68" customFormat="1" hidden="1"/>
    <row r="2181" s="68" customFormat="1" hidden="1"/>
    <row r="2182" s="68" customFormat="1" hidden="1"/>
    <row r="2183" s="68" customFormat="1" hidden="1"/>
    <row r="2184" s="68" customFormat="1" hidden="1"/>
    <row r="2185" s="68" customFormat="1" hidden="1"/>
    <row r="2186" s="68" customFormat="1" hidden="1"/>
    <row r="2187" s="68" customFormat="1" hidden="1"/>
    <row r="2188" s="68" customFormat="1" hidden="1"/>
    <row r="2189" s="68" customFormat="1" hidden="1"/>
    <row r="2190" s="68" customFormat="1" hidden="1"/>
    <row r="2191" s="68" customFormat="1" hidden="1"/>
    <row r="2192" s="68" customFormat="1" hidden="1"/>
    <row r="2193" s="68" customFormat="1" hidden="1"/>
    <row r="2194" s="68" customFormat="1" hidden="1"/>
    <row r="2195" s="68" customFormat="1" hidden="1"/>
    <row r="2196" s="68" customFormat="1" hidden="1"/>
    <row r="2197" s="68" customFormat="1" hidden="1"/>
    <row r="2198" s="68" customFormat="1" hidden="1"/>
    <row r="2199" s="68" customFormat="1" hidden="1"/>
    <row r="2200" s="68" customFormat="1" hidden="1"/>
    <row r="2201" s="68" customFormat="1" hidden="1"/>
    <row r="2202" s="68" customFormat="1" hidden="1"/>
    <row r="2203" s="68" customFormat="1" hidden="1"/>
    <row r="2204" s="68" customFormat="1" hidden="1"/>
    <row r="2205" s="68" customFormat="1" hidden="1"/>
    <row r="2206" s="68" customFormat="1" hidden="1"/>
    <row r="2207" s="68" customFormat="1" hidden="1"/>
    <row r="2208" s="68" customFormat="1" hidden="1"/>
    <row r="2209" s="68" customFormat="1" hidden="1"/>
    <row r="2210" s="68" customFormat="1" hidden="1"/>
    <row r="2211" s="68" customFormat="1" hidden="1"/>
    <row r="2212" s="68" customFormat="1" hidden="1"/>
    <row r="2213" s="68" customFormat="1" hidden="1"/>
    <row r="2214" s="68" customFormat="1" hidden="1"/>
    <row r="2215" s="68" customFormat="1" hidden="1"/>
    <row r="2216" s="68" customFormat="1" hidden="1"/>
    <row r="2217" s="68" customFormat="1" hidden="1"/>
    <row r="2218" s="68" customFormat="1" hidden="1"/>
    <row r="2219" s="68" customFormat="1" hidden="1"/>
    <row r="2220" s="68" customFormat="1" hidden="1"/>
    <row r="2221" s="68" customFormat="1" hidden="1"/>
    <row r="2222" s="68" customFormat="1" hidden="1"/>
    <row r="2223" s="68" customFormat="1" hidden="1"/>
    <row r="2224" s="68" customFormat="1" hidden="1"/>
    <row r="2225" s="68" customFormat="1" hidden="1"/>
    <row r="2226" s="68" customFormat="1" hidden="1"/>
    <row r="2227" s="68" customFormat="1" hidden="1"/>
    <row r="2228" s="68" customFormat="1" hidden="1"/>
    <row r="2229" s="68" customFormat="1" hidden="1"/>
    <row r="2230" s="68" customFormat="1" hidden="1"/>
    <row r="2231" s="68" customFormat="1" hidden="1"/>
    <row r="2232" s="68" customFormat="1" hidden="1"/>
    <row r="2233" s="68" customFormat="1" hidden="1"/>
    <row r="2234" s="68" customFormat="1" hidden="1"/>
    <row r="2235" s="68" customFormat="1" hidden="1"/>
    <row r="2236" s="68" customFormat="1" hidden="1"/>
    <row r="2237" s="68" customFormat="1" hidden="1"/>
    <row r="2238" s="68" customFormat="1" hidden="1"/>
    <row r="2239" s="68" customFormat="1" hidden="1"/>
    <row r="2240" s="68" customFormat="1" hidden="1"/>
    <row r="2241" s="68" customFormat="1" hidden="1"/>
    <row r="2242" s="68" customFormat="1" hidden="1"/>
    <row r="2243" s="68" customFormat="1" hidden="1"/>
    <row r="2244" s="68" customFormat="1" hidden="1"/>
    <row r="2245" s="68" customFormat="1" hidden="1"/>
    <row r="2246" s="68" customFormat="1" hidden="1"/>
    <row r="2247" s="68" customFormat="1" hidden="1"/>
    <row r="2248" s="68" customFormat="1" hidden="1"/>
    <row r="2249" s="68" customFormat="1" hidden="1"/>
    <row r="2250" s="68" customFormat="1" hidden="1"/>
    <row r="2251" s="68" customFormat="1" hidden="1"/>
    <row r="2252" s="68" customFormat="1" hidden="1"/>
    <row r="2253" s="68" customFormat="1" hidden="1"/>
    <row r="2254" s="68" customFormat="1" hidden="1"/>
    <row r="2255" s="68" customFormat="1" hidden="1"/>
    <row r="2256" s="68" customFormat="1" hidden="1"/>
    <row r="2257" s="68" customFormat="1" hidden="1"/>
    <row r="2258" s="68" customFormat="1" hidden="1"/>
    <row r="2259" s="68" customFormat="1" hidden="1"/>
    <row r="2260" s="68" customFormat="1" hidden="1"/>
    <row r="2261" s="68" customFormat="1" hidden="1"/>
    <row r="2262" s="68" customFormat="1" hidden="1"/>
    <row r="2263" s="68" customFormat="1" hidden="1"/>
    <row r="2264" s="68" customFormat="1" hidden="1"/>
    <row r="2265" s="68" customFormat="1" hidden="1"/>
    <row r="2266" s="68" customFormat="1" hidden="1"/>
    <row r="2267" s="68" customFormat="1" hidden="1"/>
    <row r="2268" s="68" customFormat="1" hidden="1"/>
    <row r="2269" s="68" customFormat="1" hidden="1"/>
    <row r="2270" s="68" customFormat="1" hidden="1"/>
    <row r="2271" s="68" customFormat="1" hidden="1"/>
    <row r="2272" s="68" customFormat="1" hidden="1"/>
    <row r="2273" s="68" customFormat="1" hidden="1"/>
    <row r="2274" s="68" customFormat="1" hidden="1"/>
    <row r="2275" s="68" customFormat="1" hidden="1"/>
    <row r="2276" s="68" customFormat="1" hidden="1"/>
    <row r="2277" s="68" customFormat="1" hidden="1"/>
    <row r="2278" s="68" customFormat="1" hidden="1"/>
    <row r="2279" s="68" customFormat="1" hidden="1"/>
    <row r="2280" s="68" customFormat="1" hidden="1"/>
    <row r="2281" s="68" customFormat="1" hidden="1"/>
    <row r="2282" s="68" customFormat="1" hidden="1"/>
    <row r="2283" s="68" customFormat="1" hidden="1"/>
    <row r="2284" s="68" customFormat="1" hidden="1"/>
    <row r="2285" s="68" customFormat="1" hidden="1"/>
    <row r="2286" s="68" customFormat="1" hidden="1"/>
    <row r="2287" s="68" customFormat="1" hidden="1"/>
    <row r="2288" s="68" customFormat="1" hidden="1"/>
    <row r="2289" s="68" customFormat="1" hidden="1"/>
    <row r="2290" s="68" customFormat="1" hidden="1"/>
    <row r="2291" s="68" customFormat="1" hidden="1"/>
    <row r="2292" s="68" customFormat="1" hidden="1"/>
    <row r="2293" s="68" customFormat="1" hidden="1"/>
    <row r="2294" s="68" customFormat="1" hidden="1"/>
    <row r="2295" s="68" customFormat="1" hidden="1"/>
    <row r="2296" s="68" customFormat="1" hidden="1"/>
    <row r="2297" s="68" customFormat="1" hidden="1"/>
    <row r="2298" s="68" customFormat="1" hidden="1"/>
    <row r="2299" s="68" customFormat="1" hidden="1"/>
    <row r="2300" s="68" customFormat="1" hidden="1"/>
    <row r="2301" s="68" customFormat="1" hidden="1"/>
    <row r="2302" s="68" customFormat="1" hidden="1"/>
    <row r="2303" s="68" customFormat="1" hidden="1"/>
    <row r="2304" s="68" customFormat="1" hidden="1"/>
    <row r="2305" s="68" customFormat="1" hidden="1"/>
    <row r="2306" s="68" customFormat="1" hidden="1"/>
    <row r="2307" s="68" customFormat="1" hidden="1"/>
    <row r="2308" s="68" customFormat="1" hidden="1"/>
    <row r="2309" s="68" customFormat="1" hidden="1"/>
    <row r="2310" s="68" customFormat="1" hidden="1"/>
    <row r="2311" s="68" customFormat="1" hidden="1"/>
    <row r="2312" s="68" customFormat="1" hidden="1"/>
    <row r="2313" s="68" customFormat="1" hidden="1"/>
    <row r="2314" s="68" customFormat="1" hidden="1"/>
    <row r="2315" s="68" customFormat="1" hidden="1"/>
    <row r="2316" s="68" customFormat="1" hidden="1"/>
    <row r="2317" s="68" customFormat="1" hidden="1"/>
    <row r="2318" s="68" customFormat="1" hidden="1"/>
    <row r="2319" s="68" customFormat="1" hidden="1"/>
    <row r="2320" s="68" customFormat="1" hidden="1"/>
    <row r="2321" s="68" customFormat="1" hidden="1"/>
    <row r="2322" s="68" customFormat="1" hidden="1"/>
    <row r="2323" s="68" customFormat="1" hidden="1"/>
    <row r="2324" s="68" customFormat="1" hidden="1"/>
    <row r="2325" s="68" customFormat="1" hidden="1"/>
    <row r="2326" s="68" customFormat="1" hidden="1"/>
    <row r="2327" s="68" customFormat="1" hidden="1"/>
    <row r="2328" s="68" customFormat="1" hidden="1"/>
    <row r="2329" s="68" customFormat="1" hidden="1"/>
    <row r="2330" s="68" customFormat="1" hidden="1"/>
    <row r="2331" s="68" customFormat="1" hidden="1"/>
    <row r="2332" s="68" customFormat="1" hidden="1"/>
    <row r="2333" s="68" customFormat="1" hidden="1"/>
    <row r="2334" s="68" customFormat="1" hidden="1"/>
    <row r="2335" s="68" customFormat="1" hidden="1"/>
    <row r="2336" s="68" customFormat="1" hidden="1"/>
    <row r="2337" s="68" customFormat="1" hidden="1"/>
    <row r="2338" s="68" customFormat="1" hidden="1"/>
    <row r="2339" s="68" customFormat="1" hidden="1"/>
    <row r="2340" s="68" customFormat="1" hidden="1"/>
    <row r="2341" s="68" customFormat="1" hidden="1"/>
    <row r="2342" s="68" customFormat="1" hidden="1"/>
    <row r="2343" s="68" customFormat="1" hidden="1"/>
    <row r="2344" s="68" customFormat="1" hidden="1"/>
    <row r="2345" s="68" customFormat="1" hidden="1"/>
    <row r="2346" s="68" customFormat="1" hidden="1"/>
    <row r="2347" s="68" customFormat="1" hidden="1"/>
    <row r="2348" s="68" customFormat="1" hidden="1"/>
    <row r="2349" s="68" customFormat="1" hidden="1"/>
    <row r="2350" s="68" customFormat="1" hidden="1"/>
    <row r="2351" s="68" customFormat="1" hidden="1"/>
    <row r="2352" s="68" customFormat="1" hidden="1"/>
    <row r="2353" s="68" customFormat="1" hidden="1"/>
    <row r="2354" s="68" customFormat="1" hidden="1"/>
    <row r="2355" s="68" customFormat="1" hidden="1"/>
    <row r="2356" s="68" customFormat="1" hidden="1"/>
    <row r="2357" s="68" customFormat="1" hidden="1"/>
    <row r="2358" s="68" customFormat="1" hidden="1"/>
    <row r="2359" s="68" customFormat="1" hidden="1"/>
    <row r="2360" s="68" customFormat="1" hidden="1"/>
    <row r="2361" s="68" customFormat="1" hidden="1"/>
    <row r="2362" s="68" customFormat="1" hidden="1"/>
    <row r="2363" s="68" customFormat="1" hidden="1"/>
    <row r="2364" s="68" customFormat="1" hidden="1"/>
    <row r="2365" s="68" customFormat="1" hidden="1"/>
    <row r="2366" s="68" customFormat="1" hidden="1"/>
    <row r="2367" s="68" customFormat="1" hidden="1"/>
    <row r="2368" s="68" customFormat="1" hidden="1"/>
    <row r="2369" s="68" customFormat="1" hidden="1"/>
    <row r="2370" s="68" customFormat="1" hidden="1"/>
    <row r="2371" s="68" customFormat="1" hidden="1"/>
    <row r="2372" s="68" customFormat="1" hidden="1"/>
    <row r="2373" s="68" customFormat="1" hidden="1"/>
    <row r="2374" s="68" customFormat="1" hidden="1"/>
    <row r="2375" s="68" customFormat="1" hidden="1"/>
    <row r="2376" s="68" customFormat="1" hidden="1"/>
    <row r="2377" s="68" customFormat="1" hidden="1"/>
    <row r="2378" s="68" customFormat="1" hidden="1"/>
    <row r="2379" s="68" customFormat="1" hidden="1"/>
    <row r="2380" s="68" customFormat="1" hidden="1"/>
    <row r="2381" s="68" customFormat="1" hidden="1"/>
    <row r="2382" s="68" customFormat="1" hidden="1"/>
    <row r="2383" s="68" customFormat="1" hidden="1"/>
    <row r="2384" s="68" customFormat="1" hidden="1"/>
    <row r="2385" s="68" customFormat="1" hidden="1"/>
    <row r="2386" s="68" customFormat="1" hidden="1"/>
    <row r="2387" s="68" customFormat="1" hidden="1"/>
    <row r="2388" s="68" customFormat="1" hidden="1"/>
    <row r="2389" s="68" customFormat="1" hidden="1"/>
    <row r="2390" s="68" customFormat="1" hidden="1"/>
    <row r="2391" s="68" customFormat="1" hidden="1"/>
    <row r="2392" s="68" customFormat="1" hidden="1"/>
    <row r="2393" s="68" customFormat="1" hidden="1"/>
    <row r="2394" s="68" customFormat="1" hidden="1"/>
    <row r="2395" s="68" customFormat="1" hidden="1"/>
    <row r="2396" s="68" customFormat="1" hidden="1"/>
    <row r="2397" s="68" customFormat="1" hidden="1"/>
    <row r="2398" s="68" customFormat="1" hidden="1"/>
    <row r="2399" s="68" customFormat="1" hidden="1"/>
    <row r="2400" s="68" customFormat="1" hidden="1"/>
    <row r="2401" s="68" customFormat="1" hidden="1"/>
    <row r="2402" s="68" customFormat="1" hidden="1"/>
    <row r="2403" s="68" customFormat="1" hidden="1"/>
    <row r="2404" s="68" customFormat="1" hidden="1"/>
    <row r="2405" s="68" customFormat="1" hidden="1"/>
    <row r="2406" s="68" customFormat="1" hidden="1"/>
    <row r="2407" s="68" customFormat="1" hidden="1"/>
    <row r="2408" s="68" customFormat="1" hidden="1"/>
    <row r="2409" s="68" customFormat="1" hidden="1"/>
    <row r="2410" s="68" customFormat="1" hidden="1"/>
    <row r="2411" s="68" customFormat="1" hidden="1"/>
    <row r="2412" s="68" customFormat="1" hidden="1"/>
    <row r="2413" s="68" customFormat="1" hidden="1"/>
    <row r="2414" s="68" customFormat="1" hidden="1"/>
    <row r="2415" s="68" customFormat="1" hidden="1"/>
    <row r="2416" s="68" customFormat="1" hidden="1"/>
    <row r="2417" s="68" customFormat="1" hidden="1"/>
    <row r="2418" s="68" customFormat="1" hidden="1"/>
    <row r="2419" s="68" customFormat="1" hidden="1"/>
    <row r="2420" s="68" customFormat="1" hidden="1"/>
    <row r="2421" s="68" customFormat="1" hidden="1"/>
    <row r="2422" s="68" customFormat="1" hidden="1"/>
    <row r="2423" s="68" customFormat="1" hidden="1"/>
    <row r="2424" s="68" customFormat="1" hidden="1"/>
    <row r="2425" s="68" customFormat="1" hidden="1"/>
    <row r="2426" s="68" customFormat="1" hidden="1"/>
    <row r="2427" s="68" customFormat="1" hidden="1"/>
    <row r="2428" s="68" customFormat="1" hidden="1"/>
    <row r="2429" s="68" customFormat="1" hidden="1"/>
    <row r="2430" s="68" customFormat="1" hidden="1"/>
    <row r="2431" s="68" customFormat="1" hidden="1"/>
    <row r="2432" s="68" customFormat="1" hidden="1"/>
    <row r="2433" s="68" customFormat="1" hidden="1"/>
    <row r="2434" s="68" customFormat="1" hidden="1"/>
    <row r="2435" s="68" customFormat="1" hidden="1"/>
    <row r="2436" s="68" customFormat="1" hidden="1"/>
    <row r="2437" s="68" customFormat="1" hidden="1"/>
    <row r="2438" s="68" customFormat="1" hidden="1"/>
    <row r="2439" s="68" customFormat="1" hidden="1"/>
    <row r="2440" s="68" customFormat="1" hidden="1"/>
    <row r="2441" s="68" customFormat="1" hidden="1"/>
    <row r="2442" s="68" customFormat="1" hidden="1"/>
    <row r="2443" s="68" customFormat="1" hidden="1"/>
    <row r="2444" s="68" customFormat="1" hidden="1"/>
    <row r="2445" s="68" customFormat="1" hidden="1"/>
    <row r="2446" s="68" customFormat="1" hidden="1"/>
    <row r="2447" s="68" customFormat="1" hidden="1"/>
    <row r="2448" s="68" customFormat="1" hidden="1"/>
    <row r="2449" s="68" customFormat="1" hidden="1"/>
    <row r="2450" s="68" customFormat="1" hidden="1"/>
    <row r="2451" s="68" customFormat="1" hidden="1"/>
    <row r="2452" s="68" customFormat="1" hidden="1"/>
    <row r="2453" s="68" customFormat="1" hidden="1"/>
    <row r="2454" s="68" customFormat="1" hidden="1"/>
    <row r="2455" s="68" customFormat="1" hidden="1"/>
    <row r="2456" s="68" customFormat="1" hidden="1"/>
    <row r="2457" s="68" customFormat="1" hidden="1"/>
    <row r="2458" s="68" customFormat="1" hidden="1"/>
    <row r="2459" s="68" customFormat="1" hidden="1"/>
    <row r="2460" s="68" customFormat="1" hidden="1"/>
    <row r="2461" s="68" customFormat="1" hidden="1"/>
    <row r="2462" s="68" customFormat="1" hidden="1"/>
    <row r="2463" s="68" customFormat="1" hidden="1"/>
    <row r="2464" s="68" customFormat="1" hidden="1"/>
    <row r="2465" s="68" customFormat="1" hidden="1"/>
    <row r="2466" s="68" customFormat="1" hidden="1"/>
    <row r="2467" s="68" customFormat="1" hidden="1"/>
    <row r="2468" s="68" customFormat="1" hidden="1"/>
    <row r="2469" s="68" customFormat="1" hidden="1"/>
    <row r="2470" s="68" customFormat="1" hidden="1"/>
    <row r="2471" s="68" customFormat="1" hidden="1"/>
    <row r="2472" s="68" customFormat="1" hidden="1"/>
    <row r="2473" s="68" customFormat="1" hidden="1"/>
    <row r="2474" s="68" customFormat="1" hidden="1"/>
    <row r="2475" s="68" customFormat="1" hidden="1"/>
    <row r="2476" s="68" customFormat="1" hidden="1"/>
    <row r="2477" s="68" customFormat="1" hidden="1"/>
    <row r="2478" s="68" customFormat="1" hidden="1"/>
    <row r="2479" s="68" customFormat="1" hidden="1"/>
    <row r="2480" s="68" customFormat="1" hidden="1"/>
    <row r="2481" s="68" customFormat="1" hidden="1"/>
    <row r="2482" s="68" customFormat="1" hidden="1"/>
    <row r="2483" s="68" customFormat="1" hidden="1"/>
    <row r="2484" s="68" customFormat="1" hidden="1"/>
    <row r="2485" s="68" customFormat="1" hidden="1"/>
    <row r="2486" s="68" customFormat="1" hidden="1"/>
    <row r="2487" s="68" customFormat="1" hidden="1"/>
    <row r="2488" s="68" customFormat="1" hidden="1"/>
    <row r="2489" s="68" customFormat="1" hidden="1"/>
    <row r="2490" s="68" customFormat="1" hidden="1"/>
    <row r="2491" s="68" customFormat="1" hidden="1"/>
    <row r="2492" s="68" customFormat="1" hidden="1"/>
    <row r="2493" s="68" customFormat="1" hidden="1"/>
    <row r="2494" s="68" customFormat="1" hidden="1"/>
    <row r="2495" s="68" customFormat="1" hidden="1"/>
    <row r="2496" s="68" customFormat="1" hidden="1"/>
    <row r="2497" s="68" customFormat="1" hidden="1"/>
    <row r="2498" s="68" customFormat="1" hidden="1"/>
    <row r="2499" s="68" customFormat="1" hidden="1"/>
    <row r="2500" s="68" customFormat="1" hidden="1"/>
    <row r="2501" s="68" customFormat="1" hidden="1"/>
    <row r="2502" s="68" customFormat="1" hidden="1"/>
    <row r="2503" s="68" customFormat="1" hidden="1"/>
    <row r="2504" s="68" customFormat="1" hidden="1"/>
    <row r="2505" s="68" customFormat="1" hidden="1"/>
    <row r="2506" s="68" customFormat="1" hidden="1"/>
    <row r="2507" s="68" customFormat="1" hidden="1"/>
    <row r="2508" s="68" customFormat="1" hidden="1"/>
    <row r="2509" s="68" customFormat="1" hidden="1"/>
    <row r="2510" s="68" customFormat="1" hidden="1"/>
    <row r="2511" s="68" customFormat="1" hidden="1"/>
    <row r="2512" s="68" customFormat="1" hidden="1"/>
    <row r="2513" s="68" customFormat="1" hidden="1"/>
    <row r="2514" s="68" customFormat="1" hidden="1"/>
    <row r="2515" s="68" customFormat="1" hidden="1"/>
    <row r="2516" s="68" customFormat="1" hidden="1"/>
    <row r="2517" s="68" customFormat="1" hidden="1"/>
    <row r="2518" s="68" customFormat="1" hidden="1"/>
    <row r="2519" s="68" customFormat="1" hidden="1"/>
    <row r="2520" s="68" customFormat="1" hidden="1"/>
    <row r="2521" s="68" customFormat="1" hidden="1"/>
    <row r="2522" s="68" customFormat="1" hidden="1"/>
    <row r="2523" s="68" customFormat="1" hidden="1"/>
    <row r="2524" s="68" customFormat="1" hidden="1"/>
    <row r="2525" s="68" customFormat="1" hidden="1"/>
    <row r="2526" s="68" customFormat="1" hidden="1"/>
    <row r="2527" s="68" customFormat="1" hidden="1"/>
    <row r="2528" s="68" customFormat="1" hidden="1"/>
    <row r="2529" s="68" customFormat="1" hidden="1"/>
    <row r="2530" s="68" customFormat="1" hidden="1"/>
    <row r="2531" s="68" customFormat="1" hidden="1"/>
    <row r="2532" s="68" customFormat="1" hidden="1"/>
    <row r="2533" s="68" customFormat="1" hidden="1"/>
    <row r="2534" s="68" customFormat="1" hidden="1"/>
    <row r="2535" s="68" customFormat="1" hidden="1"/>
    <row r="2536" s="68" customFormat="1" hidden="1"/>
    <row r="2537" s="68" customFormat="1" hidden="1"/>
    <row r="2538" s="68" customFormat="1" hidden="1"/>
    <row r="2539" s="68" customFormat="1" hidden="1"/>
    <row r="2540" s="68" customFormat="1" hidden="1"/>
    <row r="2541" s="68" customFormat="1" hidden="1"/>
    <row r="2542" s="68" customFormat="1" hidden="1"/>
    <row r="2543" s="68" customFormat="1" hidden="1"/>
    <row r="2544" s="68" customFormat="1" hidden="1"/>
    <row r="2545" s="68" customFormat="1" hidden="1"/>
    <row r="2546" s="68" customFormat="1" hidden="1"/>
    <row r="2547" s="68" customFormat="1" hidden="1"/>
    <row r="2548" s="68" customFormat="1" hidden="1"/>
    <row r="2549" s="68" customFormat="1" hidden="1"/>
    <row r="2550" s="68" customFormat="1" hidden="1"/>
    <row r="2551" s="68" customFormat="1" hidden="1"/>
    <row r="2552" s="68" customFormat="1" hidden="1"/>
    <row r="2553" s="68" customFormat="1" hidden="1"/>
    <row r="2554" s="68" customFormat="1" hidden="1"/>
    <row r="2555" s="68" customFormat="1" hidden="1"/>
    <row r="2556" s="68" customFormat="1" hidden="1"/>
    <row r="2557" s="68" customFormat="1" hidden="1"/>
    <row r="2558" s="68" customFormat="1" hidden="1"/>
    <row r="2559" s="68" customFormat="1" hidden="1"/>
    <row r="2560" s="68" customFormat="1" hidden="1"/>
    <row r="2561" s="68" customFormat="1" hidden="1"/>
    <row r="2562" s="68" customFormat="1" hidden="1"/>
    <row r="2563" s="68" customFormat="1" hidden="1"/>
    <row r="2564" s="68" customFormat="1" hidden="1"/>
    <row r="2565" s="68" customFormat="1" hidden="1"/>
    <row r="2566" s="68" customFormat="1" hidden="1"/>
    <row r="2567" s="68" customFormat="1" hidden="1"/>
    <row r="2568" s="68" customFormat="1" hidden="1"/>
    <row r="2569" s="68" customFormat="1" hidden="1"/>
    <row r="2570" s="68" customFormat="1" hidden="1"/>
    <row r="2571" s="68" customFormat="1" hidden="1"/>
    <row r="2572" s="68" customFormat="1" hidden="1"/>
    <row r="2573" s="68" customFormat="1" hidden="1"/>
    <row r="2574" s="68" customFormat="1" hidden="1"/>
    <row r="2575" s="68" customFormat="1" hidden="1"/>
    <row r="2576" s="68" customFormat="1" hidden="1"/>
    <row r="2577" s="68" customFormat="1" hidden="1"/>
    <row r="2578" s="68" customFormat="1" hidden="1"/>
    <row r="2579" s="68" customFormat="1" hidden="1"/>
    <row r="2580" s="68" customFormat="1" hidden="1"/>
    <row r="2581" s="68" customFormat="1" hidden="1"/>
    <row r="2582" s="68" customFormat="1" hidden="1"/>
    <row r="2583" s="68" customFormat="1" hidden="1"/>
    <row r="2584" s="68" customFormat="1" hidden="1"/>
    <row r="2585" s="68" customFormat="1" hidden="1"/>
    <row r="2586" s="68" customFormat="1" hidden="1"/>
    <row r="2587" s="68" customFormat="1" hidden="1"/>
    <row r="2588" s="68" customFormat="1" hidden="1"/>
    <row r="2589" s="68" customFormat="1" hidden="1"/>
    <row r="2590" s="68" customFormat="1" hidden="1"/>
    <row r="2591" s="68" customFormat="1" hidden="1"/>
    <row r="2592" s="68" customFormat="1" hidden="1"/>
    <row r="2593" s="68" customFormat="1" hidden="1"/>
    <row r="2594" s="68" customFormat="1" hidden="1"/>
    <row r="2595" s="68" customFormat="1" hidden="1"/>
    <row r="2596" s="68" customFormat="1" hidden="1"/>
    <row r="2597" s="68" customFormat="1" hidden="1"/>
    <row r="2598" s="68" customFormat="1" hidden="1"/>
    <row r="2599" s="68" customFormat="1" hidden="1"/>
    <row r="2600" s="68" customFormat="1" hidden="1"/>
    <row r="2601" s="68" customFormat="1" hidden="1"/>
    <row r="2602" s="68" customFormat="1" hidden="1"/>
    <row r="2603" s="68" customFormat="1" hidden="1"/>
    <row r="2604" s="68" customFormat="1" hidden="1"/>
    <row r="2605" s="68" customFormat="1" hidden="1"/>
    <row r="2606" s="68" customFormat="1" hidden="1"/>
    <row r="2607" s="68" customFormat="1" hidden="1"/>
    <row r="2608" s="68" customFormat="1" hidden="1"/>
    <row r="2609" s="68" customFormat="1" hidden="1"/>
    <row r="2610" s="68" customFormat="1" hidden="1"/>
    <row r="2611" s="68" customFormat="1" hidden="1"/>
    <row r="2612" s="68" customFormat="1" hidden="1"/>
    <row r="2613" s="68" customFormat="1" hidden="1"/>
    <row r="2614" s="68" customFormat="1" hidden="1"/>
    <row r="2615" s="68" customFormat="1" hidden="1"/>
    <row r="2616" s="68" customFormat="1" hidden="1"/>
    <row r="2617" s="68" customFormat="1" hidden="1"/>
    <row r="2618" s="68" customFormat="1" hidden="1"/>
    <row r="2619" s="68" customFormat="1" hidden="1"/>
    <row r="2620" s="68" customFormat="1" hidden="1"/>
    <row r="2621" s="68" customFormat="1" hidden="1"/>
    <row r="2622" s="68" customFormat="1" hidden="1"/>
    <row r="2623" s="68" customFormat="1" hidden="1"/>
    <row r="2624" s="68" customFormat="1" hidden="1"/>
    <row r="2625" s="68" customFormat="1" hidden="1"/>
    <row r="2626" s="68" customFormat="1" hidden="1"/>
    <row r="2627" s="68" customFormat="1" hidden="1"/>
    <row r="2628" s="68" customFormat="1" hidden="1"/>
    <row r="2629" s="68" customFormat="1" hidden="1"/>
    <row r="2630" s="68" customFormat="1" hidden="1"/>
    <row r="2631" s="68" customFormat="1" hidden="1"/>
    <row r="2632" s="68" customFormat="1" hidden="1"/>
    <row r="2633" s="68" customFormat="1" hidden="1"/>
    <row r="2634" s="68" customFormat="1" hidden="1"/>
    <row r="2635" s="68" customFormat="1" hidden="1"/>
    <row r="2636" s="68" customFormat="1" hidden="1"/>
    <row r="2637" s="68" customFormat="1" hidden="1"/>
    <row r="2638" s="68" customFormat="1" hidden="1"/>
    <row r="2639" s="68" customFormat="1" hidden="1"/>
    <row r="2640" s="68" customFormat="1" hidden="1"/>
    <row r="2641" s="68" customFormat="1" hidden="1"/>
    <row r="2642" s="68" customFormat="1" hidden="1"/>
    <row r="2643" s="68" customFormat="1" hidden="1"/>
    <row r="2644" s="68" customFormat="1" hidden="1"/>
    <row r="2645" s="68" customFormat="1" hidden="1"/>
    <row r="2646" s="68" customFormat="1" hidden="1"/>
    <row r="2647" s="68" customFormat="1" hidden="1"/>
    <row r="2648" s="68" customFormat="1" hidden="1"/>
    <row r="2649" s="68" customFormat="1" hidden="1"/>
    <row r="2650" s="68" customFormat="1" hidden="1"/>
    <row r="2651" s="68" customFormat="1" hidden="1"/>
    <row r="2652" s="68" customFormat="1" hidden="1"/>
    <row r="2653" s="68" customFormat="1" hidden="1"/>
    <row r="2654" s="68" customFormat="1" hidden="1"/>
    <row r="2655" s="68" customFormat="1" hidden="1"/>
    <row r="2656" s="68" customFormat="1" hidden="1"/>
    <row r="2657" s="68" customFormat="1" hidden="1"/>
    <row r="2658" s="68" customFormat="1" hidden="1"/>
    <row r="2659" s="68" customFormat="1" hidden="1"/>
    <row r="2660" s="68" customFormat="1" hidden="1"/>
    <row r="2661" s="68" customFormat="1" hidden="1"/>
    <row r="2662" s="68" customFormat="1" hidden="1"/>
    <row r="2663" s="68" customFormat="1" hidden="1"/>
    <row r="2664" s="68" customFormat="1" hidden="1"/>
    <row r="2665" s="68" customFormat="1" hidden="1"/>
    <row r="2666" s="68" customFormat="1" hidden="1"/>
    <row r="2667" s="68" customFormat="1" hidden="1"/>
    <row r="2668" s="68" customFormat="1" hidden="1"/>
    <row r="2669" s="68" customFormat="1" hidden="1"/>
    <row r="2670" s="68" customFormat="1" hidden="1"/>
    <row r="2671" s="68" customFormat="1" hidden="1"/>
    <row r="2672" s="68" customFormat="1" hidden="1"/>
    <row r="2673" s="68" customFormat="1" hidden="1"/>
    <row r="2674" s="68" customFormat="1" hidden="1"/>
    <row r="2675" s="68" customFormat="1" hidden="1"/>
    <row r="2676" s="68" customFormat="1" hidden="1"/>
    <row r="2677" s="68" customFormat="1" hidden="1"/>
    <row r="2678" s="68" customFormat="1" hidden="1"/>
    <row r="2679" s="68" customFormat="1" hidden="1"/>
    <row r="2680" s="68" customFormat="1" hidden="1"/>
    <row r="2681" s="68" customFormat="1" hidden="1"/>
    <row r="2682" s="68" customFormat="1" hidden="1"/>
    <row r="2683" s="68" customFormat="1" hidden="1"/>
    <row r="2684" s="68" customFormat="1" hidden="1"/>
    <row r="2685" s="68" customFormat="1" hidden="1"/>
    <row r="2686" s="68" customFormat="1" hidden="1"/>
    <row r="2687" s="68" customFormat="1" hidden="1"/>
    <row r="2688" s="68" customFormat="1" hidden="1"/>
    <row r="2689" s="68" customFormat="1" hidden="1"/>
    <row r="2690" s="68" customFormat="1" hidden="1"/>
    <row r="2691" s="68" customFormat="1" hidden="1"/>
    <row r="2692" s="68" customFormat="1" hidden="1"/>
    <row r="2693" s="68" customFormat="1" hidden="1"/>
    <row r="2694" s="68" customFormat="1" hidden="1"/>
    <row r="2695" s="68" customFormat="1" hidden="1"/>
    <row r="2696" s="68" customFormat="1" hidden="1"/>
    <row r="2697" s="68" customFormat="1" hidden="1"/>
    <row r="2698" s="68" customFormat="1" hidden="1"/>
    <row r="2699" s="68" customFormat="1" hidden="1"/>
    <row r="2700" s="68" customFormat="1" hidden="1"/>
    <row r="2701" s="68" customFormat="1" hidden="1"/>
    <row r="2702" s="68" customFormat="1" hidden="1"/>
    <row r="2703" s="68" customFormat="1" hidden="1"/>
    <row r="2704" s="68" customFormat="1" hidden="1"/>
    <row r="2705" s="68" customFormat="1" hidden="1"/>
    <row r="2706" s="68" customFormat="1" hidden="1"/>
    <row r="2707" s="68" customFormat="1" hidden="1"/>
    <row r="2708" s="68" customFormat="1" hidden="1"/>
    <row r="2709" s="68" customFormat="1" hidden="1"/>
    <row r="2710" s="68" customFormat="1" hidden="1"/>
    <row r="2711" s="68" customFormat="1" hidden="1"/>
    <row r="2712" s="68" customFormat="1" hidden="1"/>
    <row r="2713" s="68" customFormat="1" hidden="1"/>
    <row r="2714" s="68" customFormat="1" hidden="1"/>
    <row r="2715" s="68" customFormat="1" hidden="1"/>
    <row r="2716" s="68" customFormat="1" hidden="1"/>
    <row r="2717" s="68" customFormat="1" hidden="1"/>
    <row r="2718" s="68" customFormat="1" hidden="1"/>
    <row r="2719" s="68" customFormat="1" hidden="1"/>
    <row r="2720" s="68" customFormat="1" hidden="1"/>
    <row r="2721" s="68" customFormat="1" hidden="1"/>
    <row r="2722" s="68" customFormat="1" hidden="1"/>
    <row r="2723" s="68" customFormat="1" hidden="1"/>
    <row r="2724" s="68" customFormat="1" hidden="1"/>
    <row r="2725" s="68" customFormat="1" hidden="1"/>
    <row r="2726" s="68" customFormat="1" hidden="1"/>
    <row r="2727" s="68" customFormat="1" hidden="1"/>
    <row r="2728" s="68" customFormat="1" hidden="1"/>
    <row r="2729" s="68" customFormat="1" hidden="1"/>
    <row r="2730" s="68" customFormat="1" hidden="1"/>
    <row r="2731" s="68" customFormat="1" hidden="1"/>
    <row r="2732" s="68" customFormat="1" hidden="1"/>
    <row r="2733" s="68" customFormat="1" hidden="1"/>
    <row r="2734" s="68" customFormat="1" hidden="1"/>
    <row r="2735" s="68" customFormat="1" hidden="1"/>
    <row r="2736" s="68" customFormat="1" hidden="1"/>
    <row r="2737" s="68" customFormat="1" hidden="1"/>
    <row r="2738" s="68" customFormat="1" hidden="1"/>
    <row r="2739" s="68" customFormat="1" hidden="1"/>
    <row r="2740" s="68" customFormat="1" hidden="1"/>
    <row r="2741" s="68" customFormat="1" hidden="1"/>
    <row r="2742" s="68" customFormat="1" hidden="1"/>
    <row r="2743" s="68" customFormat="1" hidden="1"/>
    <row r="2744" s="68" customFormat="1" hidden="1"/>
    <row r="2745" s="68" customFormat="1" hidden="1"/>
    <row r="2746" s="68" customFormat="1" hidden="1"/>
    <row r="2747" s="68" customFormat="1" hidden="1"/>
    <row r="2748" s="68" customFormat="1" hidden="1"/>
    <row r="2749" s="68" customFormat="1" hidden="1"/>
    <row r="2750" s="68" customFormat="1" hidden="1"/>
    <row r="2751" s="68" customFormat="1" hidden="1"/>
    <row r="2752" s="68" customFormat="1" hidden="1"/>
    <row r="2753" s="68" customFormat="1" hidden="1"/>
    <row r="2754" s="68" customFormat="1" hidden="1"/>
    <row r="2755" s="68" customFormat="1" hidden="1"/>
    <row r="2756" s="68" customFormat="1" hidden="1"/>
    <row r="2757" s="68" customFormat="1" hidden="1"/>
    <row r="2758" s="68" customFormat="1" hidden="1"/>
    <row r="2759" s="68" customFormat="1" hidden="1"/>
    <row r="2760" s="68" customFormat="1" hidden="1"/>
    <row r="2761" s="68" customFormat="1" hidden="1"/>
    <row r="2762" s="68" customFormat="1" hidden="1"/>
    <row r="2763" s="68" customFormat="1" hidden="1"/>
    <row r="2764" s="68" customFormat="1" hidden="1"/>
    <row r="2765" s="68" customFormat="1" hidden="1"/>
    <row r="2766" s="68" customFormat="1" hidden="1"/>
    <row r="2767" s="68" customFormat="1" hidden="1"/>
    <row r="2768" s="68" customFormat="1" hidden="1"/>
    <row r="2769" s="68" customFormat="1" hidden="1"/>
    <row r="2770" s="68" customFormat="1" hidden="1"/>
    <row r="2771" s="68" customFormat="1" hidden="1"/>
    <row r="2772" s="68" customFormat="1" hidden="1"/>
    <row r="2773" s="68" customFormat="1" hidden="1"/>
    <row r="2774" s="68" customFormat="1" hidden="1"/>
    <row r="2775" s="68" customFormat="1" hidden="1"/>
    <row r="2776" s="68" customFormat="1" hidden="1"/>
    <row r="2777" s="68" customFormat="1" hidden="1"/>
    <row r="2778" s="68" customFormat="1" hidden="1"/>
    <row r="2779" s="68" customFormat="1" hidden="1"/>
    <row r="2780" s="68" customFormat="1" hidden="1"/>
    <row r="2781" s="68" customFormat="1" hidden="1"/>
    <row r="2782" s="68" customFormat="1" hidden="1"/>
    <row r="2783" s="68" customFormat="1" hidden="1"/>
    <row r="2784" s="68" customFormat="1" hidden="1"/>
    <row r="2785" s="68" customFormat="1" hidden="1"/>
    <row r="2786" s="68" customFormat="1" hidden="1"/>
    <row r="2787" s="68" customFormat="1" hidden="1"/>
    <row r="2788" s="68" customFormat="1" hidden="1"/>
    <row r="2789" s="68" customFormat="1" hidden="1"/>
    <row r="2790" s="68" customFormat="1" hidden="1"/>
    <row r="2791" s="68" customFormat="1" hidden="1"/>
    <row r="2792" s="68" customFormat="1" hidden="1"/>
    <row r="2793" s="68" customFormat="1" hidden="1"/>
    <row r="2794" s="68" customFormat="1" hidden="1"/>
    <row r="2795" s="68" customFormat="1" hidden="1"/>
    <row r="2796" s="68" customFormat="1" hidden="1"/>
    <row r="2797" s="68" customFormat="1" hidden="1"/>
    <row r="2798" s="68" customFormat="1" hidden="1"/>
    <row r="2799" s="68" customFormat="1" hidden="1"/>
    <row r="2800" s="68" customFormat="1" hidden="1"/>
    <row r="2801" s="68" customFormat="1" hidden="1"/>
    <row r="2802" s="68" customFormat="1" hidden="1"/>
    <row r="2803" s="68" customFormat="1" hidden="1"/>
    <row r="2804" s="68" customFormat="1" hidden="1"/>
    <row r="2805" s="68" customFormat="1" hidden="1"/>
    <row r="2806" s="68" customFormat="1" hidden="1"/>
    <row r="2807" s="68" customFormat="1" hidden="1"/>
    <row r="2808" s="68" customFormat="1" hidden="1"/>
    <row r="2809" s="68" customFormat="1" hidden="1"/>
    <row r="2810" s="68" customFormat="1" hidden="1"/>
    <row r="2811" s="68" customFormat="1" hidden="1"/>
    <row r="2812" s="68" customFormat="1" hidden="1"/>
    <row r="2813" s="68" customFormat="1" hidden="1"/>
    <row r="2814" s="68" customFormat="1" hidden="1"/>
    <row r="2815" s="68" customFormat="1" hidden="1"/>
    <row r="2816" s="68" customFormat="1" hidden="1"/>
    <row r="2817" s="68" customFormat="1" hidden="1"/>
    <row r="2818" s="68" customFormat="1" hidden="1"/>
    <row r="2819" s="68" customFormat="1" hidden="1"/>
    <row r="2820" s="68" customFormat="1" hidden="1"/>
    <row r="2821" s="68" customFormat="1" hidden="1"/>
    <row r="2822" s="68" customFormat="1" hidden="1"/>
    <row r="2823" s="68" customFormat="1" hidden="1"/>
    <row r="2824" s="68" customFormat="1" hidden="1"/>
    <row r="2825" s="68" customFormat="1" hidden="1"/>
    <row r="2826" s="68" customFormat="1" hidden="1"/>
    <row r="2827" s="68" customFormat="1" hidden="1"/>
    <row r="2828" s="68" customFormat="1" hidden="1"/>
    <row r="2829" s="68" customFormat="1" hidden="1"/>
    <row r="2830" s="68" customFormat="1" hidden="1"/>
    <row r="2831" s="68" customFormat="1" hidden="1"/>
    <row r="2832" s="68" customFormat="1" hidden="1"/>
    <row r="2833" s="68" customFormat="1" hidden="1"/>
    <row r="2834" s="68" customFormat="1" hidden="1"/>
    <row r="2835" s="68" customFormat="1" hidden="1"/>
    <row r="2836" s="68" customFormat="1" hidden="1"/>
    <row r="2837" s="68" customFormat="1" hidden="1"/>
    <row r="2838" s="68" customFormat="1" hidden="1"/>
    <row r="2839" s="68" customFormat="1" hidden="1"/>
    <row r="2840" s="68" customFormat="1" hidden="1"/>
    <row r="2841" s="68" customFormat="1" hidden="1"/>
    <row r="2842" s="68" customFormat="1" hidden="1"/>
    <row r="2843" s="68" customFormat="1" hidden="1"/>
    <row r="2844" s="68" customFormat="1" hidden="1"/>
    <row r="2845" s="68" customFormat="1" hidden="1"/>
    <row r="2846" s="68" customFormat="1" hidden="1"/>
    <row r="2847" s="68" customFormat="1" hidden="1"/>
    <row r="2848" s="68" customFormat="1" hidden="1"/>
    <row r="2849" s="68" customFormat="1" hidden="1"/>
    <row r="2850" s="68" customFormat="1" hidden="1"/>
    <row r="2851" s="68" customFormat="1" hidden="1"/>
    <row r="2852" s="68" customFormat="1" hidden="1"/>
    <row r="2853" s="68" customFormat="1" hidden="1"/>
    <row r="2854" s="68" customFormat="1" hidden="1"/>
    <row r="2855" s="68" customFormat="1" hidden="1"/>
    <row r="2856" s="68" customFormat="1" hidden="1"/>
    <row r="2857" s="68" customFormat="1" hidden="1"/>
    <row r="2858" s="68" customFormat="1" hidden="1"/>
    <row r="2859" s="68" customFormat="1" hidden="1"/>
    <row r="2860" s="68" customFormat="1" hidden="1"/>
    <row r="2861" s="68" customFormat="1" hidden="1"/>
    <row r="2862" s="68" customFormat="1" hidden="1"/>
    <row r="2863" s="68" customFormat="1" hidden="1"/>
    <row r="2864" s="68" customFormat="1" hidden="1"/>
    <row r="2865" s="68" customFormat="1" hidden="1"/>
    <row r="2866" s="68" customFormat="1" hidden="1"/>
    <row r="2867" s="68" customFormat="1" hidden="1"/>
    <row r="2868" s="68" customFormat="1" hidden="1"/>
    <row r="2869" s="68" customFormat="1" hidden="1"/>
    <row r="2870" s="68" customFormat="1" hidden="1"/>
    <row r="2871" s="68" customFormat="1" hidden="1"/>
    <row r="2872" s="68" customFormat="1" hidden="1"/>
    <row r="2873" s="68" customFormat="1" hidden="1"/>
    <row r="2874" s="68" customFormat="1" hidden="1"/>
    <row r="2875" s="68" customFormat="1" hidden="1"/>
    <row r="2876" s="68" customFormat="1" hidden="1"/>
    <row r="2877" s="68" customFormat="1" hidden="1"/>
    <row r="2878" s="68" customFormat="1" hidden="1"/>
    <row r="2879" s="68" customFormat="1" hidden="1"/>
    <row r="2880" s="68" customFormat="1" hidden="1"/>
    <row r="2881" s="68" customFormat="1" hidden="1"/>
    <row r="2882" s="68" customFormat="1" hidden="1"/>
    <row r="2883" s="68" customFormat="1" hidden="1"/>
    <row r="2884" s="68" customFormat="1" hidden="1"/>
    <row r="2885" s="68" customFormat="1" hidden="1"/>
    <row r="2886" s="68" customFormat="1" hidden="1"/>
    <row r="2887" s="68" customFormat="1" hidden="1"/>
    <row r="2888" s="68" customFormat="1" hidden="1"/>
    <row r="2889" s="68" customFormat="1" hidden="1"/>
    <row r="2890" s="68" customFormat="1" hidden="1"/>
    <row r="2891" s="68" customFormat="1" hidden="1"/>
    <row r="2892" s="68" customFormat="1" hidden="1"/>
    <row r="2893" s="68" customFormat="1" hidden="1"/>
    <row r="2894" s="68" customFormat="1" hidden="1"/>
    <row r="2895" s="68" customFormat="1" hidden="1"/>
    <row r="2896" s="68" customFormat="1" hidden="1"/>
    <row r="2897" s="68" customFormat="1" hidden="1"/>
    <row r="2898" s="68" customFormat="1" hidden="1"/>
    <row r="2899" s="68" customFormat="1" hidden="1"/>
    <row r="2900" s="68" customFormat="1" hidden="1"/>
    <row r="2901" s="68" customFormat="1" hidden="1"/>
    <row r="2902" s="68" customFormat="1" hidden="1"/>
    <row r="2903" s="68" customFormat="1" hidden="1"/>
    <row r="2904" s="68" customFormat="1" hidden="1"/>
    <row r="2905" s="68" customFormat="1" hidden="1"/>
    <row r="2906" s="68" customFormat="1" hidden="1"/>
    <row r="2907" s="68" customFormat="1" hidden="1"/>
    <row r="2908" s="68" customFormat="1" hidden="1"/>
    <row r="2909" s="68" customFormat="1" hidden="1"/>
    <row r="2910" s="68" customFormat="1" hidden="1"/>
    <row r="2911" s="68" customFormat="1" hidden="1"/>
    <row r="2912" s="68" customFormat="1" hidden="1"/>
    <row r="2913" s="68" customFormat="1" hidden="1"/>
    <row r="2914" s="68" customFormat="1" hidden="1"/>
    <row r="2915" s="68" customFormat="1" hidden="1"/>
    <row r="2916" s="68" customFormat="1" hidden="1"/>
    <row r="2917" s="68" customFormat="1" hidden="1"/>
    <row r="2918" s="68" customFormat="1" hidden="1"/>
    <row r="2919" s="68" customFormat="1" hidden="1"/>
    <row r="2920" s="68" customFormat="1" hidden="1"/>
    <row r="2921" s="68" customFormat="1" hidden="1"/>
    <row r="2922" s="68" customFormat="1" hidden="1"/>
    <row r="2923" s="68" customFormat="1" hidden="1"/>
    <row r="2924" s="68" customFormat="1" hidden="1"/>
    <row r="2925" s="68" customFormat="1" hidden="1"/>
    <row r="2926" s="68" customFormat="1" hidden="1"/>
    <row r="2927" s="68" customFormat="1" hidden="1"/>
    <row r="2928" s="68" customFormat="1" hidden="1"/>
    <row r="2929" s="68" customFormat="1" hidden="1"/>
    <row r="2930" s="68" customFormat="1" hidden="1"/>
    <row r="2931" s="68" customFormat="1" hidden="1"/>
    <row r="2932" s="68" customFormat="1" hidden="1"/>
    <row r="2933" s="68" customFormat="1" hidden="1"/>
    <row r="2934" s="68" customFormat="1" hidden="1"/>
    <row r="2935" s="68" customFormat="1" hidden="1"/>
    <row r="2936" s="68" customFormat="1" hidden="1"/>
    <row r="2937" s="68" customFormat="1" hidden="1"/>
    <row r="2938" s="68" customFormat="1" hidden="1"/>
    <row r="2939" s="68" customFormat="1" hidden="1"/>
    <row r="2940" s="68" customFormat="1" hidden="1"/>
    <row r="2941" s="68" customFormat="1" hidden="1"/>
    <row r="2942" s="68" customFormat="1" hidden="1"/>
    <row r="2943" s="68" customFormat="1" hidden="1"/>
    <row r="2944" s="68" customFormat="1" hidden="1"/>
    <row r="2945" s="68" customFormat="1" hidden="1"/>
    <row r="2946" s="68" customFormat="1" hidden="1"/>
    <row r="2947" s="68" customFormat="1" hidden="1"/>
    <row r="2948" s="68" customFormat="1" hidden="1"/>
    <row r="2949" s="68" customFormat="1" hidden="1"/>
    <row r="2950" s="68" customFormat="1" hidden="1"/>
    <row r="2951" s="68" customFormat="1" hidden="1"/>
    <row r="2952" s="68" customFormat="1" hidden="1"/>
    <row r="2953" s="68" customFormat="1" hidden="1"/>
    <row r="2954" s="68" customFormat="1" hidden="1"/>
    <row r="2955" s="68" customFormat="1" hidden="1"/>
    <row r="2956" s="68" customFormat="1" hidden="1"/>
    <row r="2957" s="68" customFormat="1" hidden="1"/>
    <row r="2958" s="68" customFormat="1" hidden="1"/>
    <row r="2959" s="68" customFormat="1" hidden="1"/>
    <row r="2960" s="68" customFormat="1" hidden="1"/>
    <row r="2961" s="68" customFormat="1" hidden="1"/>
    <row r="2962" s="68" customFormat="1" hidden="1"/>
    <row r="2963" s="68" customFormat="1" hidden="1"/>
    <row r="2964" s="68" customFormat="1" hidden="1"/>
    <row r="2965" s="68" customFormat="1" hidden="1"/>
    <row r="2966" s="68" customFormat="1" hidden="1"/>
    <row r="2967" s="68" customFormat="1" hidden="1"/>
    <row r="2968" s="68" customFormat="1" hidden="1"/>
    <row r="2969" s="68" customFormat="1" hidden="1"/>
    <row r="2970" s="68" customFormat="1" hidden="1"/>
    <row r="2971" s="68" customFormat="1" hidden="1"/>
    <row r="2972" s="68" customFormat="1" hidden="1"/>
    <row r="2973" s="68" customFormat="1" hidden="1"/>
    <row r="2974" s="68" customFormat="1" hidden="1"/>
    <row r="2975" s="68" customFormat="1" hidden="1"/>
    <row r="2976" s="68" customFormat="1" hidden="1"/>
    <row r="2977" s="68" customFormat="1" hidden="1"/>
    <row r="2978" s="68" customFormat="1" hidden="1"/>
    <row r="2979" s="68" customFormat="1" hidden="1"/>
    <row r="2980" s="68" customFormat="1" hidden="1"/>
    <row r="2981" s="68" customFormat="1" hidden="1"/>
    <row r="2982" s="68" customFormat="1" hidden="1"/>
    <row r="2983" s="68" customFormat="1" hidden="1"/>
    <row r="2984" s="68" customFormat="1" hidden="1"/>
    <row r="2985" s="68" customFormat="1" hidden="1"/>
    <row r="2986" s="68" customFormat="1" hidden="1"/>
    <row r="2987" s="68" customFormat="1" hidden="1"/>
    <row r="2988" s="68" customFormat="1" hidden="1"/>
    <row r="2989" s="68" customFormat="1" hidden="1"/>
    <row r="2990" s="68" customFormat="1" hidden="1"/>
    <row r="2991" s="68" customFormat="1" hidden="1"/>
    <row r="2992" s="68" customFormat="1" hidden="1"/>
    <row r="2993" s="68" customFormat="1" hidden="1"/>
    <row r="2994" s="68" customFormat="1" hidden="1"/>
    <row r="2995" s="68" customFormat="1" hidden="1"/>
    <row r="2996" s="68" customFormat="1" hidden="1"/>
    <row r="2997" s="68" customFormat="1" hidden="1"/>
    <row r="2998" s="68" customFormat="1" hidden="1"/>
    <row r="2999" s="68" customFormat="1" hidden="1"/>
    <row r="3000" s="68" customFormat="1" hidden="1"/>
    <row r="3001" s="68" customFormat="1" hidden="1"/>
    <row r="3002" s="68" customFormat="1" hidden="1"/>
    <row r="3003" s="68" customFormat="1" hidden="1"/>
    <row r="3004" s="68" customFormat="1" hidden="1"/>
    <row r="3005" s="68" customFormat="1" hidden="1"/>
    <row r="3006" s="68" customFormat="1" hidden="1"/>
    <row r="3007" s="68" customFormat="1" hidden="1"/>
    <row r="3008" s="68" customFormat="1" hidden="1"/>
    <row r="3009" s="68" customFormat="1" hidden="1"/>
    <row r="3010" s="68" customFormat="1" hidden="1"/>
    <row r="3011" s="68" customFormat="1" hidden="1"/>
    <row r="3012" s="68" customFormat="1" hidden="1"/>
    <row r="3013" s="68" customFormat="1" hidden="1"/>
    <row r="3014" s="68" customFormat="1" hidden="1"/>
    <row r="3015" s="68" customFormat="1" hidden="1"/>
    <row r="3016" s="68" customFormat="1" hidden="1"/>
    <row r="3017" s="68" customFormat="1" hidden="1"/>
    <row r="3018" s="68" customFormat="1" hidden="1"/>
    <row r="3019" s="68" customFormat="1" hidden="1"/>
    <row r="3020" s="68" customFormat="1" hidden="1"/>
    <row r="3021" s="68" customFormat="1" hidden="1"/>
    <row r="3022" s="68" customFormat="1" hidden="1"/>
    <row r="3023" s="68" customFormat="1" hidden="1"/>
    <row r="3024" s="68" customFormat="1" hidden="1"/>
    <row r="3025" s="68" customFormat="1" hidden="1"/>
    <row r="3026" s="68" customFormat="1" hidden="1"/>
    <row r="3027" s="68" customFormat="1" hidden="1"/>
    <row r="3028" s="68" customFormat="1" hidden="1"/>
    <row r="3029" s="68" customFormat="1" hidden="1"/>
    <row r="3030" s="68" customFormat="1" hidden="1"/>
    <row r="3031" s="68" customFormat="1" hidden="1"/>
    <row r="3032" s="68" customFormat="1" hidden="1"/>
    <row r="3033" s="68" customFormat="1" hidden="1"/>
    <row r="3034" s="68" customFormat="1" hidden="1"/>
    <row r="3035" s="68" customFormat="1" hidden="1"/>
    <row r="3036" s="68" customFormat="1" hidden="1"/>
    <row r="3037" s="68" customFormat="1" hidden="1"/>
    <row r="3038" s="68" customFormat="1" hidden="1"/>
    <row r="3039" s="68" customFormat="1" hidden="1"/>
    <row r="3040" s="68" customFormat="1" hidden="1"/>
    <row r="3041" s="68" customFormat="1" hidden="1"/>
    <row r="3042" s="68" customFormat="1" hidden="1"/>
    <row r="3043" s="68" customFormat="1" hidden="1"/>
    <row r="3044" s="68" customFormat="1" hidden="1"/>
    <row r="3045" s="68" customFormat="1" hidden="1"/>
    <row r="3046" s="68" customFormat="1" hidden="1"/>
    <row r="3047" s="68" customFormat="1" hidden="1"/>
    <row r="3048" s="68" customFormat="1" hidden="1"/>
    <row r="3049" s="68" customFormat="1" hidden="1"/>
    <row r="3050" s="68" customFormat="1" hidden="1"/>
    <row r="3051" s="68" customFormat="1" hidden="1"/>
    <row r="3052" s="68" customFormat="1" hidden="1"/>
    <row r="3053" s="68" customFormat="1" hidden="1"/>
    <row r="3054" s="68" customFormat="1" hidden="1"/>
    <row r="3055" s="68" customFormat="1" hidden="1"/>
    <row r="3056" s="68" customFormat="1" hidden="1"/>
    <row r="3057" s="68" customFormat="1" hidden="1"/>
    <row r="3058" s="68" customFormat="1" hidden="1"/>
    <row r="3059" s="68" customFormat="1" hidden="1"/>
    <row r="3060" s="68" customFormat="1" hidden="1"/>
    <row r="3061" s="68" customFormat="1" hidden="1"/>
    <row r="3062" s="68" customFormat="1" hidden="1"/>
    <row r="3063" s="68" customFormat="1" hidden="1"/>
    <row r="3064" s="68" customFormat="1" hidden="1"/>
    <row r="3065" s="68" customFormat="1" hidden="1"/>
    <row r="3066" s="68" customFormat="1" hidden="1"/>
    <row r="3067" s="68" customFormat="1" hidden="1"/>
    <row r="3068" s="68" customFormat="1" hidden="1"/>
    <row r="3069" s="68" customFormat="1" hidden="1"/>
    <row r="3070" s="68" customFormat="1" hidden="1"/>
    <row r="3071" s="68" customFormat="1" hidden="1"/>
    <row r="3072" s="68" customFormat="1" hidden="1"/>
    <row r="3073" s="68" customFormat="1" hidden="1"/>
    <row r="3074" s="68" customFormat="1" hidden="1"/>
    <row r="3075" s="68" customFormat="1" hidden="1"/>
    <row r="3076" s="68" customFormat="1" hidden="1"/>
    <row r="3077" s="68" customFormat="1" hidden="1"/>
    <row r="3078" s="68" customFormat="1" hidden="1"/>
    <row r="3079" s="68" customFormat="1" hidden="1"/>
    <row r="3080" s="68" customFormat="1" hidden="1"/>
    <row r="3081" s="68" customFormat="1" hidden="1"/>
    <row r="3082" s="68" customFormat="1" hidden="1"/>
    <row r="3083" s="68" customFormat="1" hidden="1"/>
    <row r="3084" s="68" customFormat="1" hidden="1"/>
    <row r="3085" s="68" customFormat="1" hidden="1"/>
    <row r="3086" s="68" customFormat="1" hidden="1"/>
    <row r="3087" s="68" customFormat="1" hidden="1"/>
    <row r="3088" s="68" customFormat="1" hidden="1"/>
    <row r="3089" s="68" customFormat="1" hidden="1"/>
    <row r="3090" s="68" customFormat="1" hidden="1"/>
    <row r="3091" s="68" customFormat="1" hidden="1"/>
    <row r="3092" s="68" customFormat="1" hidden="1"/>
    <row r="3093" s="68" customFormat="1" hidden="1"/>
    <row r="3094" s="68" customFormat="1" hidden="1"/>
    <row r="3095" s="68" customFormat="1" hidden="1"/>
    <row r="3096" s="68" customFormat="1" hidden="1"/>
    <row r="3097" s="68" customFormat="1" hidden="1"/>
    <row r="3098" s="68" customFormat="1" hidden="1"/>
    <row r="3099" s="68" customFormat="1" hidden="1"/>
    <row r="3100" s="68" customFormat="1" hidden="1"/>
    <row r="3101" s="68" customFormat="1" hidden="1"/>
    <row r="3102" s="68" customFormat="1" hidden="1"/>
    <row r="3103" s="68" customFormat="1" hidden="1"/>
    <row r="3104" s="68" customFormat="1" hidden="1"/>
    <row r="3105" s="68" customFormat="1" hidden="1"/>
    <row r="3106" s="68" customFormat="1" hidden="1"/>
    <row r="3107" s="68" customFormat="1" hidden="1"/>
    <row r="3108" s="68" customFormat="1" hidden="1"/>
    <row r="3109" s="68" customFormat="1" hidden="1"/>
    <row r="3110" s="68" customFormat="1" hidden="1"/>
    <row r="3111" s="68" customFormat="1" hidden="1"/>
    <row r="3112" s="68" customFormat="1" hidden="1"/>
    <row r="3113" s="68" customFormat="1" hidden="1"/>
    <row r="3114" s="68" customFormat="1" hidden="1"/>
    <row r="3115" s="68" customFormat="1" hidden="1"/>
    <row r="3116" s="68" customFormat="1" hidden="1"/>
    <row r="3117" s="68" customFormat="1" hidden="1"/>
    <row r="3118" s="68" customFormat="1" hidden="1"/>
    <row r="3119" s="68" customFormat="1" hidden="1"/>
    <row r="3120" s="68" customFormat="1" hidden="1"/>
    <row r="3121" s="68" customFormat="1" hidden="1"/>
    <row r="3122" s="68" customFormat="1" hidden="1"/>
    <row r="3123" s="68" customFormat="1" hidden="1"/>
    <row r="3124" s="68" customFormat="1" hidden="1"/>
    <row r="3125" s="68" customFormat="1" hidden="1"/>
    <row r="3126" s="68" customFormat="1" hidden="1"/>
    <row r="3127" s="68" customFormat="1" hidden="1"/>
    <row r="3128" s="68" customFormat="1" hidden="1"/>
    <row r="3129" s="68" customFormat="1" hidden="1"/>
    <row r="3130" s="68" customFormat="1" hidden="1"/>
    <row r="3131" s="68" customFormat="1" hidden="1"/>
    <row r="3132" s="68" customFormat="1" hidden="1"/>
    <row r="3133" s="68" customFormat="1" hidden="1"/>
    <row r="3134" s="68" customFormat="1" hidden="1"/>
    <row r="3135" s="68" customFormat="1" hidden="1"/>
    <row r="3136" s="68" customFormat="1" hidden="1"/>
    <row r="3137" s="68" customFormat="1" hidden="1"/>
    <row r="3138" s="68" customFormat="1" hidden="1"/>
    <row r="3139" s="68" customFormat="1" hidden="1"/>
    <row r="3140" s="68" customFormat="1" hidden="1"/>
    <row r="3141" s="68" customFormat="1" hidden="1"/>
    <row r="3142" s="68" customFormat="1" hidden="1"/>
    <row r="3143" s="68" customFormat="1" hidden="1"/>
    <row r="3144" s="68" customFormat="1" hidden="1"/>
    <row r="3145" s="68" customFormat="1" hidden="1"/>
    <row r="3146" s="68" customFormat="1" hidden="1"/>
    <row r="3147" s="68" customFormat="1" hidden="1"/>
    <row r="3148" s="68" customFormat="1" hidden="1"/>
    <row r="3149" s="68" customFormat="1" hidden="1"/>
    <row r="3150" s="68" customFormat="1" hidden="1"/>
    <row r="3151" s="68" customFormat="1" hidden="1"/>
    <row r="3152" s="68" customFormat="1" hidden="1"/>
    <row r="3153" s="68" customFormat="1" hidden="1"/>
    <row r="3154" s="68" customFormat="1" hidden="1"/>
    <row r="3155" s="68" customFormat="1" hidden="1"/>
    <row r="3156" s="68" customFormat="1" hidden="1"/>
    <row r="3157" s="68" customFormat="1" hidden="1"/>
    <row r="3158" s="68" customFormat="1" hidden="1"/>
    <row r="3159" s="68" customFormat="1" hidden="1"/>
    <row r="3160" s="68" customFormat="1" hidden="1"/>
    <row r="3161" s="68" customFormat="1" hidden="1"/>
    <row r="3162" s="68" customFormat="1" hidden="1"/>
    <row r="3163" s="68" customFormat="1" hidden="1"/>
    <row r="3164" s="68" customFormat="1" hidden="1"/>
    <row r="3165" s="68" customFormat="1" hidden="1"/>
    <row r="3166" s="68" customFormat="1" hidden="1"/>
    <row r="3167" s="68" customFormat="1" hidden="1"/>
    <row r="3168" s="68" customFormat="1" hidden="1"/>
    <row r="3169" s="68" customFormat="1" hidden="1"/>
    <row r="3170" s="68" customFormat="1" hidden="1"/>
    <row r="3171" s="68" customFormat="1" hidden="1"/>
    <row r="3172" s="68" customFormat="1" hidden="1"/>
    <row r="3173" s="68" customFormat="1" hidden="1"/>
    <row r="3174" s="68" customFormat="1" hidden="1"/>
    <row r="3175" s="68" customFormat="1" hidden="1"/>
    <row r="3176" s="68" customFormat="1" hidden="1"/>
    <row r="3177" s="68" customFormat="1" hidden="1"/>
    <row r="3178" s="68" customFormat="1" hidden="1"/>
    <row r="3179" s="68" customFormat="1" hidden="1"/>
    <row r="3180" s="68" customFormat="1" hidden="1"/>
    <row r="3181" s="68" customFormat="1" hidden="1"/>
    <row r="3182" s="68" customFormat="1" hidden="1"/>
    <row r="3183" s="68" customFormat="1" hidden="1"/>
    <row r="3184" s="68" customFormat="1" hidden="1"/>
    <row r="3185" s="68" customFormat="1" hidden="1"/>
    <row r="3186" s="68" customFormat="1" hidden="1"/>
    <row r="3187" s="68" customFormat="1" hidden="1"/>
    <row r="3188" s="68" customFormat="1" hidden="1"/>
    <row r="3189" s="68" customFormat="1" hidden="1"/>
    <row r="3190" s="68" customFormat="1" hidden="1"/>
    <row r="3191" s="68" customFormat="1" hidden="1"/>
    <row r="3192" s="68" customFormat="1" hidden="1"/>
    <row r="3193" s="68" customFormat="1" hidden="1"/>
    <row r="3194" s="68" customFormat="1" hidden="1"/>
    <row r="3195" s="68" customFormat="1" hidden="1"/>
    <row r="3196" s="68" customFormat="1" hidden="1"/>
    <row r="3197" s="68" customFormat="1" hidden="1"/>
    <row r="3198" s="68" customFormat="1" hidden="1"/>
    <row r="3199" s="68" customFormat="1" hidden="1"/>
    <row r="3200" s="68" customFormat="1" hidden="1"/>
    <row r="3201" s="68" customFormat="1" hidden="1"/>
    <row r="3202" s="68" customFormat="1" hidden="1"/>
    <row r="3203" s="68" customFormat="1" hidden="1"/>
    <row r="3204" s="68" customFormat="1" hidden="1"/>
    <row r="3205" s="68" customFormat="1" hidden="1"/>
    <row r="3206" s="68" customFormat="1" hidden="1"/>
    <row r="3207" s="68" customFormat="1" hidden="1"/>
    <row r="3208" s="68" customFormat="1" hidden="1"/>
    <row r="3209" s="68" customFormat="1" hidden="1"/>
    <row r="3210" s="68" customFormat="1" hidden="1"/>
    <row r="3211" s="68" customFormat="1" hidden="1"/>
    <row r="3212" s="68" customFormat="1" hidden="1"/>
    <row r="3213" s="68" customFormat="1" hidden="1"/>
    <row r="3214" s="68" customFormat="1" hidden="1"/>
    <row r="3215" s="68" customFormat="1" hidden="1"/>
    <row r="3216" s="68" customFormat="1" hidden="1"/>
    <row r="3217" s="68" customFormat="1" hidden="1"/>
    <row r="3218" s="68" customFormat="1" hidden="1"/>
    <row r="3219" s="68" customFormat="1" hidden="1"/>
    <row r="3220" s="68" customFormat="1" hidden="1"/>
    <row r="3221" s="68" customFormat="1" hidden="1"/>
    <row r="3222" s="68" customFormat="1" hidden="1"/>
    <row r="3223" s="68" customFormat="1" hidden="1"/>
    <row r="3224" s="68" customFormat="1" hidden="1"/>
    <row r="3225" s="68" customFormat="1" hidden="1"/>
    <row r="3226" s="68" customFormat="1" hidden="1"/>
    <row r="3227" s="68" customFormat="1" hidden="1"/>
    <row r="3228" s="68" customFormat="1" hidden="1"/>
    <row r="3229" s="68" customFormat="1" hidden="1"/>
    <row r="3230" s="68" customFormat="1" hidden="1"/>
    <row r="3231" s="68" customFormat="1" hidden="1"/>
    <row r="3232" s="68" customFormat="1" hidden="1"/>
    <row r="3233" s="68" customFormat="1" hidden="1"/>
    <row r="3234" s="68" customFormat="1" hidden="1"/>
    <row r="3235" s="68" customFormat="1" hidden="1"/>
    <row r="3236" s="68" customFormat="1" hidden="1"/>
    <row r="3237" s="68" customFormat="1" hidden="1"/>
    <row r="3238" s="68" customFormat="1" hidden="1"/>
    <row r="3239" s="68" customFormat="1" hidden="1"/>
    <row r="3240" s="68" customFormat="1" hidden="1"/>
    <row r="3241" s="68" customFormat="1" hidden="1"/>
    <row r="3242" s="68" customFormat="1" hidden="1"/>
    <row r="3243" s="68" customFormat="1" hidden="1"/>
    <row r="3244" s="68" customFormat="1" hidden="1"/>
    <row r="3245" s="68" customFormat="1" hidden="1"/>
    <row r="3246" s="68" customFormat="1" hidden="1"/>
    <row r="3247" s="68" customFormat="1" hidden="1"/>
    <row r="3248" s="68" customFormat="1" hidden="1"/>
    <row r="3249" s="68" customFormat="1" hidden="1"/>
    <row r="3250" s="68" customFormat="1" hidden="1"/>
    <row r="3251" s="68" customFormat="1" hidden="1"/>
    <row r="3252" s="68" customFormat="1" hidden="1"/>
    <row r="3253" s="68" customFormat="1" hidden="1"/>
    <row r="3254" s="68" customFormat="1" hidden="1"/>
    <row r="3255" s="68" customFormat="1" hidden="1"/>
    <row r="3256" s="68" customFormat="1" hidden="1"/>
    <row r="3257" s="68" customFormat="1" hidden="1"/>
    <row r="3258" s="68" customFormat="1" hidden="1"/>
    <row r="3259" s="68" customFormat="1" hidden="1"/>
    <row r="3260" s="68" customFormat="1" hidden="1"/>
    <row r="3261" s="68" customFormat="1" hidden="1"/>
    <row r="3262" s="68" customFormat="1" hidden="1"/>
    <row r="3263" s="68" customFormat="1" hidden="1"/>
    <row r="3264" s="68" customFormat="1" hidden="1"/>
    <row r="3265" s="68" customFormat="1" hidden="1"/>
    <row r="3266" s="68" customFormat="1" hidden="1"/>
    <row r="3267" s="68" customFormat="1" hidden="1"/>
    <row r="3268" s="68" customFormat="1" hidden="1"/>
    <row r="3269" s="68" customFormat="1" hidden="1"/>
    <row r="3270" s="68" customFormat="1" hidden="1"/>
    <row r="3271" s="68" customFormat="1" hidden="1"/>
    <row r="3272" s="68" customFormat="1" hidden="1"/>
    <row r="3273" s="68" customFormat="1" hidden="1"/>
    <row r="3274" s="68" customFormat="1" hidden="1"/>
    <row r="3275" s="68" customFormat="1" hidden="1"/>
    <row r="3276" s="68" customFormat="1" hidden="1"/>
    <row r="3277" s="68" customFormat="1" hidden="1"/>
    <row r="3278" s="68" customFormat="1" hidden="1"/>
    <row r="3279" s="68" customFormat="1" hidden="1"/>
    <row r="3280" s="68" customFormat="1" hidden="1"/>
    <row r="3281" s="68" customFormat="1" hidden="1"/>
    <row r="3282" s="68" customFormat="1" hidden="1"/>
    <row r="3283" s="68" customFormat="1" hidden="1"/>
    <row r="3284" s="68" customFormat="1" hidden="1"/>
    <row r="3285" s="68" customFormat="1" hidden="1"/>
    <row r="3286" s="68" customFormat="1" hidden="1"/>
    <row r="3287" s="68" customFormat="1" hidden="1"/>
    <row r="3288" s="68" customFormat="1" hidden="1"/>
    <row r="3289" s="68" customFormat="1" hidden="1"/>
    <row r="3290" s="68" customFormat="1" hidden="1"/>
    <row r="3291" s="68" customFormat="1" hidden="1"/>
    <row r="3292" s="68" customFormat="1" hidden="1"/>
    <row r="3293" s="68" customFormat="1" hidden="1"/>
    <row r="3294" s="68" customFormat="1" hidden="1"/>
    <row r="3295" s="68" customFormat="1" hidden="1"/>
    <row r="3296" s="68" customFormat="1" hidden="1"/>
    <row r="3297" s="68" customFormat="1" hidden="1"/>
    <row r="3298" s="68" customFormat="1" hidden="1"/>
    <row r="3299" s="68" customFormat="1" hidden="1"/>
    <row r="3300" s="68" customFormat="1" hidden="1"/>
    <row r="3301" s="68" customFormat="1" hidden="1"/>
    <row r="3302" s="68" customFormat="1" hidden="1"/>
    <row r="3303" s="68" customFormat="1" hidden="1"/>
    <row r="3304" s="68" customFormat="1" hidden="1"/>
    <row r="3305" s="68" customFormat="1" hidden="1"/>
    <row r="3306" s="68" customFormat="1" hidden="1"/>
    <row r="3307" s="68" customFormat="1" hidden="1"/>
    <row r="3308" s="68" customFormat="1" hidden="1"/>
    <row r="3309" s="68" customFormat="1" hidden="1"/>
    <row r="3310" s="68" customFormat="1" hidden="1"/>
    <row r="3311" s="68" customFormat="1" hidden="1"/>
    <row r="3312" s="68" customFormat="1" hidden="1"/>
    <row r="3313" s="68" customFormat="1" hidden="1"/>
    <row r="3314" s="68" customFormat="1" hidden="1"/>
    <row r="3315" s="68" customFormat="1" hidden="1"/>
    <row r="3316" s="68" customFormat="1" hidden="1"/>
    <row r="3317" s="68" customFormat="1" hidden="1"/>
    <row r="3318" s="68" customFormat="1" hidden="1"/>
    <row r="3319" s="68" customFormat="1" hidden="1"/>
    <row r="3320" s="68" customFormat="1" hidden="1"/>
    <row r="3321" s="68" customFormat="1" hidden="1"/>
    <row r="3322" s="68" customFormat="1" hidden="1"/>
    <row r="3323" s="68" customFormat="1" hidden="1"/>
    <row r="3324" s="68" customFormat="1" hidden="1"/>
    <row r="3325" s="68" customFormat="1" hidden="1"/>
    <row r="3326" s="68" customFormat="1" hidden="1"/>
    <row r="3327" s="68" customFormat="1" hidden="1"/>
    <row r="3328" s="68" customFormat="1" hidden="1"/>
    <row r="3329" s="68" customFormat="1" hidden="1"/>
    <row r="3330" s="68" customFormat="1" hidden="1"/>
    <row r="3331" s="68" customFormat="1" hidden="1"/>
    <row r="3332" s="68" customFormat="1" hidden="1"/>
    <row r="3333" s="68" customFormat="1" hidden="1"/>
    <row r="3334" s="68" customFormat="1" hidden="1"/>
    <row r="3335" s="68" customFormat="1" hidden="1"/>
    <row r="3336" s="68" customFormat="1" hidden="1"/>
    <row r="3337" s="68" customFormat="1" hidden="1"/>
    <row r="3338" s="68" customFormat="1" hidden="1"/>
    <row r="3339" s="68" customFormat="1" hidden="1"/>
    <row r="3340" s="68" customFormat="1" hidden="1"/>
    <row r="3341" s="68" customFormat="1" hidden="1"/>
    <row r="3342" s="68" customFormat="1" hidden="1"/>
    <row r="3343" s="68" customFormat="1" hidden="1"/>
    <row r="3344" s="68" customFormat="1" hidden="1"/>
    <row r="3345" s="68" customFormat="1" hidden="1"/>
    <row r="3346" s="68" customFormat="1" hidden="1"/>
    <row r="3347" s="68" customFormat="1" hidden="1"/>
    <row r="3348" s="68" customFormat="1" hidden="1"/>
    <row r="3349" s="68" customFormat="1" hidden="1"/>
    <row r="3350" s="68" customFormat="1" hidden="1"/>
    <row r="3351" s="68" customFormat="1" hidden="1"/>
    <row r="3352" s="68" customFormat="1" hidden="1"/>
    <row r="3353" s="68" customFormat="1" hidden="1"/>
    <row r="3354" s="68" customFormat="1" hidden="1"/>
    <row r="3355" s="68" customFormat="1" hidden="1"/>
    <row r="3356" s="68" customFormat="1" hidden="1"/>
    <row r="3357" s="68" customFormat="1" hidden="1"/>
    <row r="3358" s="68" customFormat="1" hidden="1"/>
    <row r="3359" s="68" customFormat="1" hidden="1"/>
    <row r="3360" s="68" customFormat="1" hidden="1"/>
    <row r="3361" s="68" customFormat="1" hidden="1"/>
    <row r="3362" s="68" customFormat="1" hidden="1"/>
    <row r="3363" s="68" customFormat="1" hidden="1"/>
    <row r="3364" s="68" customFormat="1" hidden="1"/>
    <row r="3365" s="68" customFormat="1" hidden="1"/>
    <row r="3366" s="68" customFormat="1" hidden="1"/>
    <row r="3367" s="68" customFormat="1" hidden="1"/>
    <row r="3368" s="68" customFormat="1" hidden="1"/>
    <row r="3369" s="68" customFormat="1" hidden="1"/>
    <row r="3370" s="68" customFormat="1" hidden="1"/>
    <row r="3371" s="68" customFormat="1" hidden="1"/>
    <row r="3372" s="68" customFormat="1" hidden="1"/>
    <row r="3373" s="68" customFormat="1" hidden="1"/>
    <row r="3374" s="68" customFormat="1" hidden="1"/>
    <row r="3375" s="68" customFormat="1" hidden="1"/>
    <row r="3376" s="68" customFormat="1" hidden="1"/>
    <row r="3377" s="68" customFormat="1" hidden="1"/>
    <row r="3378" s="68" customFormat="1" hidden="1"/>
    <row r="3379" s="68" customFormat="1" hidden="1"/>
    <row r="3380" s="68" customFormat="1" hidden="1"/>
    <row r="3381" s="68" customFormat="1" hidden="1"/>
    <row r="3382" s="68" customFormat="1" hidden="1"/>
    <row r="3383" s="68" customFormat="1" hidden="1"/>
    <row r="3384" s="68" customFormat="1" hidden="1"/>
    <row r="3385" s="68" customFormat="1" hidden="1"/>
    <row r="3386" s="68" customFormat="1" hidden="1"/>
    <row r="3387" s="68" customFormat="1" hidden="1"/>
    <row r="3388" s="68" customFormat="1" hidden="1"/>
    <row r="3389" s="68" customFormat="1" hidden="1"/>
    <row r="3390" s="68" customFormat="1" hidden="1"/>
    <row r="3391" s="68" customFormat="1" hidden="1"/>
    <row r="3392" s="68" customFormat="1" hidden="1"/>
    <row r="3393" s="68" customFormat="1" hidden="1"/>
    <row r="3394" s="68" customFormat="1" hidden="1"/>
    <row r="3395" s="68" customFormat="1" hidden="1"/>
    <row r="3396" s="68" customFormat="1" hidden="1"/>
    <row r="3397" s="68" customFormat="1" hidden="1"/>
    <row r="3398" s="68" customFormat="1" hidden="1"/>
    <row r="3399" s="68" customFormat="1" hidden="1"/>
    <row r="3400" s="68" customFormat="1" hidden="1"/>
    <row r="3401" s="68" customFormat="1" hidden="1"/>
    <row r="3402" s="68" customFormat="1" hidden="1"/>
    <row r="3403" s="68" customFormat="1" hidden="1"/>
    <row r="3404" s="68" customFormat="1" hidden="1"/>
    <row r="3405" s="68" customFormat="1" hidden="1"/>
    <row r="3406" s="68" customFormat="1" hidden="1"/>
    <row r="3407" s="68" customFormat="1" hidden="1"/>
    <row r="3408" s="68" customFormat="1" hidden="1"/>
    <row r="3409" s="68" customFormat="1" hidden="1"/>
    <row r="3410" s="68" customFormat="1" hidden="1"/>
    <row r="3411" s="68" customFormat="1" hidden="1"/>
    <row r="3412" s="68" customFormat="1" hidden="1"/>
    <row r="3413" s="68" customFormat="1" hidden="1"/>
    <row r="3414" s="68" customFormat="1" hidden="1"/>
    <row r="3415" s="68" customFormat="1" hidden="1"/>
    <row r="3416" s="68" customFormat="1" hidden="1"/>
    <row r="3417" s="68" customFormat="1" hidden="1"/>
    <row r="3418" s="68" customFormat="1" hidden="1"/>
    <row r="3419" s="68" customFormat="1" hidden="1"/>
    <row r="3420" s="68" customFormat="1" hidden="1"/>
    <row r="3421" s="68" customFormat="1" hidden="1"/>
    <row r="3422" s="68" customFormat="1" hidden="1"/>
    <row r="3423" s="68" customFormat="1" hidden="1"/>
    <row r="3424" s="68" customFormat="1" hidden="1"/>
    <row r="3425" s="68" customFormat="1" hidden="1"/>
    <row r="3426" s="68" customFormat="1" hidden="1"/>
    <row r="3427" s="68" customFormat="1" hidden="1"/>
    <row r="3428" s="68" customFormat="1" hidden="1"/>
    <row r="3429" s="68" customFormat="1" hidden="1"/>
    <row r="3430" s="68" customFormat="1" hidden="1"/>
    <row r="3431" s="68" customFormat="1" hidden="1"/>
    <row r="3432" s="68" customFormat="1" hidden="1"/>
    <row r="3433" s="68" customFormat="1" hidden="1"/>
    <row r="3434" s="68" customFormat="1" hidden="1"/>
    <row r="3435" s="68" customFormat="1" hidden="1"/>
    <row r="3436" s="68" customFormat="1" hidden="1"/>
    <row r="3437" s="68" customFormat="1" hidden="1"/>
    <row r="3438" s="68" customFormat="1" hidden="1"/>
    <row r="3439" s="68" customFormat="1" hidden="1"/>
    <row r="3440" s="68" customFormat="1" hidden="1"/>
    <row r="3441" s="68" customFormat="1" hidden="1"/>
    <row r="3442" s="68" customFormat="1" hidden="1"/>
    <row r="3443" s="68" customFormat="1" hidden="1"/>
    <row r="3444" s="68" customFormat="1" hidden="1"/>
    <row r="3445" s="68" customFormat="1" hidden="1"/>
    <row r="3446" s="68" customFormat="1" hidden="1"/>
    <row r="3447" s="68" customFormat="1" hidden="1"/>
    <row r="3448" s="68" customFormat="1" hidden="1"/>
    <row r="3449" s="68" customFormat="1" hidden="1"/>
    <row r="3450" s="68" customFormat="1" hidden="1"/>
    <row r="3451" s="68" customFormat="1" hidden="1"/>
    <row r="3452" s="68" customFormat="1" hidden="1"/>
    <row r="3453" s="68" customFormat="1" hidden="1"/>
    <row r="3454" s="68" customFormat="1" hidden="1"/>
    <row r="3455" s="68" customFormat="1" hidden="1"/>
    <row r="3456" s="68" customFormat="1" hidden="1"/>
    <row r="3457" s="68" customFormat="1" hidden="1"/>
    <row r="3458" s="68" customFormat="1" hidden="1"/>
    <row r="3459" s="68" customFormat="1" hidden="1"/>
    <row r="3460" s="68" customFormat="1" hidden="1"/>
    <row r="3461" s="68" customFormat="1" hidden="1"/>
    <row r="3462" s="68" customFormat="1" hidden="1"/>
    <row r="3463" s="68" customFormat="1" hidden="1"/>
    <row r="3464" s="68" customFormat="1" hidden="1"/>
    <row r="3465" s="68" customFormat="1" hidden="1"/>
    <row r="3466" s="68" customFormat="1" hidden="1"/>
    <row r="3467" s="68" customFormat="1" hidden="1"/>
    <row r="3468" s="68" customFormat="1" hidden="1"/>
    <row r="3469" s="68" customFormat="1" hidden="1"/>
    <row r="3470" s="68" customFormat="1" hidden="1"/>
    <row r="3471" s="68" customFormat="1" hidden="1"/>
    <row r="3472" s="68" customFormat="1" hidden="1"/>
    <row r="3473" s="68" customFormat="1" hidden="1"/>
    <row r="3474" s="68" customFormat="1" hidden="1"/>
    <row r="3475" s="68" customFormat="1" hidden="1"/>
    <row r="3476" s="68" customFormat="1" hidden="1"/>
    <row r="3477" s="68" customFormat="1" hidden="1"/>
    <row r="3478" s="68" customFormat="1" hidden="1"/>
  </sheetData>
  <sheetProtection password="8659" sheet="1" objects="1" scenarios="1"/>
  <customSheetViews>
    <customSheetView guid="{8E6981CB-B0B0-49A8-8396-1B2F8F664234}" hiddenRows="1" hiddenColumns="1">
      <pane xSplit="5" ySplit="4" topLeftCell="J5" activePane="bottomRight" state="frozen"/>
      <selection pane="bottomRight" activeCell="C5" sqref="C5"/>
      <pageMargins left="0.7" right="0.7" top="0.75" bottom="0.75" header="0.3" footer="0.3"/>
      <pageSetup paperSize="9" orientation="portrait" r:id="rId1"/>
    </customSheetView>
    <customSheetView guid="{E13557D9-7FAD-467F-9A1F-C2318B9AC2F5}" hiddenRows="1" hiddenColumns="1">
      <pane xSplit="5" ySplit="4" topLeftCell="J14" activePane="bottomRight" state="frozen"/>
      <selection pane="bottomRight" activeCell="D15" sqref="D15"/>
      <pageMargins left="0.7" right="0.7" top="0.75" bottom="0.75" header="0.3" footer="0.3"/>
      <pageSetup paperSize="9" orientation="portrait" r:id="rId2"/>
    </customSheetView>
  </customSheetViews>
  <mergeCells count="37">
    <mergeCell ref="B2:B3"/>
    <mergeCell ref="C2:C3"/>
    <mergeCell ref="E2:E3"/>
    <mergeCell ref="L2:Q2"/>
    <mergeCell ref="R2:W2"/>
    <mergeCell ref="X2:AC2"/>
    <mergeCell ref="AD2:AI2"/>
    <mergeCell ref="F2:K2"/>
    <mergeCell ref="EB2:EG2"/>
    <mergeCell ref="EH2:EM2"/>
    <mergeCell ref="AJ2:AO2"/>
    <mergeCell ref="AP2:AU2"/>
    <mergeCell ref="AV2:BA2"/>
    <mergeCell ref="BB2:BG2"/>
    <mergeCell ref="BH2:BM2"/>
    <mergeCell ref="BN2:BS2"/>
    <mergeCell ref="CR2:CW2"/>
    <mergeCell ref="CX2:DC2"/>
    <mergeCell ref="DD2:DI2"/>
    <mergeCell ref="DJ2:DO2"/>
    <mergeCell ref="DP2:DU2"/>
    <mergeCell ref="B1:GO1"/>
    <mergeCell ref="D2:D3"/>
    <mergeCell ref="EZ2:FE2"/>
    <mergeCell ref="FF2:FK2"/>
    <mergeCell ref="FL2:FQ2"/>
    <mergeCell ref="FR2:FW2"/>
    <mergeCell ref="FX2:GC2"/>
    <mergeCell ref="GD2:GI2"/>
    <mergeCell ref="GJ2:GO2"/>
    <mergeCell ref="EN2:ES2"/>
    <mergeCell ref="ET2:EY2"/>
    <mergeCell ref="BT2:BY2"/>
    <mergeCell ref="BZ2:CE2"/>
    <mergeCell ref="CF2:CK2"/>
    <mergeCell ref="CL2:CQ2"/>
    <mergeCell ref="DV2:EA2"/>
  </mergeCells>
  <dataValidations count="2">
    <dataValidation type="custom" allowBlank="1" showInputMessage="1" showErrorMessage="1" errorTitle="Hai Sir" error="Only text" prompt="Enter Valid Data Only Use A-Z Characters" sqref="G4:G103 J4:J103 GE4:GE103 GH4:GH103 M4:M103 P4:P103 S4:S103 V4:V103 Y4:Y103 AB4:AB103 AE4:AE103 AH4:AH103 AK4:AK103 AN4:AN103 AQ4:AQ103 AT4:AT103 AW4:AW103 AZ4:AZ103 BC4:BC103 BF4:BF103 BI4:BI103 BL4:BL103 BO4:BO103 BR4:BR103 BU4:BU103 BX4:BX103 CA4:CA103 CD4:CD103 CG4:CG103 CJ4:CJ103 CM4:CM103 CP4:CP103 CS4:CS103 CV4:CV103 CY4:CY103 DB4:DB103 DE4:DE103 DH4:DH103 DK4:DK103 DN4:DN103 DQ4:DQ103 DT4:DT103 DW4:DW103 DZ4:DZ103 EC4:EC103 EF4:EF103 EI4:EI103 EL4:EL103 EO4:EO103 ER4:ER103 EU4:EU103 EX4:EX103 FA4:FA103 FD4:FD103 FG4:FG103 FJ4:FJ103 FM4:FM103 FP4:FP103 FS4:FS103 FV4:FV103 FY4:FY103 GB4:GB103 GK4:GK103 GN4:GN103">
      <formula1>ISTEXT(G4)</formula1>
    </dataValidation>
    <dataValidation type="whole" allowBlank="1" showInputMessage="1" showErrorMessage="1" errorTitle="Hai Sir" error="Only Enter Figures" prompt="Enter Only Figures" sqref="H4:I103 N4:O103 T4:U103 Z4:AA103 AF4:AG103 AL4:AM103 AR4:AS103 AX4:AY103 BD4:BE103 BJ4:BK103 BP4:BQ103 BV4:BW103 CB4:CC103 CH4:CI103 CN4:CO103 CT4:CU103 CZ4:DA103 DF4:DG103 DL4:DM103 DR4:DS103 DX4:DY103 ED4:EE103 EJ4:EK103 EP4:EQ103 EV4:EW103 FB4:FC103 FH4:FI103 FN4:FO103 FT4:FU103 FZ4:GA103 GF4:GG103 GL4:GM103">
      <formula1>1</formula1>
      <formula2>10000000</formula2>
    </dataValidation>
  </dataValidation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FD34863"/>
  <sheetViews>
    <sheetView showZeros="0" workbookViewId="0">
      <pane xSplit="16383" ySplit="14" topLeftCell="XFD18" activePane="bottomRight" state="frozen"/>
      <selection pane="topRight" activeCell="XFD1" sqref="XFD1"/>
      <selection pane="bottomLeft" activeCell="A15" sqref="A15"/>
      <selection pane="bottomRight" sqref="A1:H1"/>
    </sheetView>
  </sheetViews>
  <sheetFormatPr defaultColWidth="0" defaultRowHeight="15" zeroHeight="1"/>
  <cols>
    <col min="1" max="1" width="12.140625" style="4" customWidth="1"/>
    <col min="2" max="2" width="35.42578125" style="4" customWidth="1"/>
    <col min="3" max="3" width="13.7109375" style="4" customWidth="1"/>
    <col min="4" max="4" width="17.28515625" style="4" customWidth="1"/>
    <col min="5" max="5" width="16.7109375" style="4" customWidth="1"/>
    <col min="6" max="6" width="14.140625" style="4" customWidth="1"/>
    <col min="7" max="7" width="11.5703125" style="4" customWidth="1"/>
    <col min="8" max="8" width="10.7109375" style="4" customWidth="1"/>
    <col min="9" max="9" width="5.7109375" style="4" customWidth="1"/>
    <col min="10" max="10" width="18.7109375" style="4" customWidth="1"/>
    <col min="11" max="11" width="18.140625" style="4" customWidth="1"/>
    <col min="12" max="12" width="7.5703125" style="4" hidden="1" customWidth="1"/>
    <col min="13" max="13" width="9.140625" style="4" hidden="1" customWidth="1"/>
    <col min="14" max="14" width="2.5703125" style="4" hidden="1" customWidth="1"/>
    <col min="15" max="97" width="0" style="4" hidden="1" customWidth="1"/>
    <col min="98" max="99" width="15.140625" style="4" hidden="1" customWidth="1"/>
    <col min="100" max="16382" width="0" style="4" hidden="1"/>
    <col min="16383" max="16383" width="2.7109375" style="72" customWidth="1"/>
    <col min="16384" max="16384" width="9.42578125" style="4" hidden="1" customWidth="1"/>
  </cols>
  <sheetData>
    <row r="1" spans="1:14 16383:16384" s="1" customFormat="1" ht="26.25">
      <c r="A1" s="172" t="s">
        <v>0</v>
      </c>
      <c r="B1" s="172"/>
      <c r="C1" s="172"/>
      <c r="D1" s="172"/>
      <c r="E1" s="172"/>
      <c r="F1" s="172"/>
      <c r="G1" s="172"/>
      <c r="H1" s="172"/>
      <c r="I1" s="173"/>
      <c r="J1" s="173"/>
      <c r="K1" s="173"/>
      <c r="L1" s="173"/>
      <c r="M1" s="173"/>
      <c r="N1" s="173"/>
      <c r="XFC1" s="70"/>
    </row>
    <row r="2" spans="1:14 16383:16384" s="1" customFormat="1" ht="21.75" customHeight="1">
      <c r="A2" s="174" t="s">
        <v>1</v>
      </c>
      <c r="B2" s="174"/>
      <c r="C2" s="174"/>
      <c r="D2" s="174"/>
      <c r="E2" s="174"/>
      <c r="F2" s="174"/>
      <c r="G2" s="174"/>
      <c r="H2" s="174"/>
      <c r="I2" s="173"/>
      <c r="J2" s="173"/>
      <c r="K2" s="173"/>
      <c r="L2" s="173"/>
      <c r="M2" s="173"/>
      <c r="N2" s="173"/>
      <c r="XFC2" s="70"/>
    </row>
    <row r="3" spans="1:14 16383:16384" s="1" customFormat="1" ht="24" customHeight="1">
      <c r="A3" s="175" t="str">
        <f>'MASTER DATA'!C3</f>
        <v>Kuttoor Grama Panchayat</v>
      </c>
      <c r="B3" s="175"/>
      <c r="C3" s="175"/>
      <c r="D3" s="175"/>
      <c r="E3" s="175"/>
      <c r="F3" s="175"/>
      <c r="G3" s="175"/>
      <c r="H3" s="175"/>
      <c r="I3" s="2"/>
      <c r="J3" s="2"/>
      <c r="K3" s="2"/>
      <c r="L3" s="2"/>
      <c r="M3" s="2"/>
      <c r="N3" s="2"/>
      <c r="XFC3" s="70"/>
    </row>
    <row r="4" spans="1:14 16383:16384" s="1" customFormat="1">
      <c r="A4" s="176" t="s">
        <v>130</v>
      </c>
      <c r="B4" s="176"/>
      <c r="C4" s="176"/>
      <c r="D4" s="176"/>
      <c r="E4" s="176"/>
      <c r="F4" s="176"/>
      <c r="G4" s="176"/>
      <c r="H4" s="176"/>
      <c r="I4" s="2"/>
      <c r="J4" s="2"/>
      <c r="K4" s="2"/>
      <c r="L4" s="2"/>
      <c r="M4" s="2"/>
      <c r="N4" s="2"/>
      <c r="XFC4" s="70"/>
    </row>
    <row r="5" spans="1:14 16383:16384" s="61" customFormat="1" ht="24.75" customHeight="1">
      <c r="A5" s="177"/>
      <c r="B5" s="177"/>
      <c r="C5" s="177"/>
      <c r="D5" s="177"/>
      <c r="E5" s="177"/>
      <c r="F5" s="177"/>
      <c r="G5" s="177"/>
      <c r="H5" s="177"/>
      <c r="I5" s="2"/>
      <c r="J5" s="2"/>
      <c r="K5" s="2"/>
      <c r="XFC5" s="71"/>
    </row>
    <row r="6" spans="1:14 16383:16384" s="61" customFormat="1" ht="24.95" customHeight="1">
      <c r="A6" s="167" t="str">
        <f>INDEX('BASIC DATA'!$C$4:$GO$103,MATCH('E-FUND REGISTER'!$J$6,'BASIC DATA'!$C$4:$C$103,0),2)</f>
        <v>SBI-67111478269</v>
      </c>
      <c r="B6" s="168"/>
      <c r="C6" s="168"/>
      <c r="D6" s="168"/>
      <c r="E6" s="168"/>
      <c r="F6" s="168"/>
      <c r="G6" s="168"/>
      <c r="H6" s="168"/>
      <c r="I6" s="2"/>
      <c r="J6" s="170" t="s">
        <v>74</v>
      </c>
      <c r="K6" s="171"/>
      <c r="L6" s="62"/>
      <c r="XFC6" s="71"/>
    </row>
    <row r="7" spans="1:14 16383:16384" s="61" customFormat="1" ht="24.95" customHeight="1">
      <c r="A7" s="169" t="str">
        <f>'MASTER DATA'!C4</f>
        <v>2021/22</v>
      </c>
      <c r="B7" s="169"/>
      <c r="C7" s="169"/>
      <c r="D7" s="169"/>
      <c r="E7" s="169"/>
      <c r="F7" s="169"/>
      <c r="G7" s="169"/>
      <c r="H7" s="169"/>
      <c r="I7" s="2"/>
      <c r="J7" s="171"/>
      <c r="K7" s="171"/>
      <c r="L7" s="63"/>
      <c r="XFC7" s="71"/>
    </row>
    <row r="8" spans="1:14 16383:16384" s="61" customFormat="1" ht="35.25" customHeight="1">
      <c r="A8" s="101" t="s">
        <v>58</v>
      </c>
      <c r="B8" s="102" t="s">
        <v>123</v>
      </c>
      <c r="C8" s="102" t="s">
        <v>124</v>
      </c>
      <c r="D8" s="101" t="s">
        <v>125</v>
      </c>
      <c r="E8" s="102" t="s">
        <v>126</v>
      </c>
      <c r="F8" s="103" t="s">
        <v>127</v>
      </c>
      <c r="G8" s="102" t="s">
        <v>128</v>
      </c>
      <c r="H8" s="104" t="s">
        <v>129</v>
      </c>
      <c r="I8" s="2"/>
      <c r="J8" s="2"/>
      <c r="K8" s="2"/>
      <c r="XFC8" s="71"/>
    </row>
    <row r="9" spans="1:14 16383:16384" s="61" customFormat="1" ht="39.950000000000003" customHeight="1">
      <c r="A9" s="164" t="str">
        <f>INDEX('BASIC DATA'!$C$4:$GO$103,MATCH('E-FUND REGISTER'!$J$6,'BASIC DATA'!$C$4:$C$103,0),1)</f>
        <v>Mahatma Gandhi National Rural Employment Guarantee Scheme</v>
      </c>
      <c r="B9" s="165"/>
      <c r="C9" s="165"/>
      <c r="D9" s="166"/>
      <c r="E9" s="163" t="s">
        <v>56</v>
      </c>
      <c r="F9" s="163"/>
      <c r="G9" s="73">
        <f>INDEX('BASIC DATA'!$C$4:$GO$103,MATCH('E-FUND REGISTER'!$J$6,'BASIC DATA'!$C$4:$C$103,0),3)</f>
        <v>450000</v>
      </c>
      <c r="H9" s="74"/>
      <c r="I9" s="2"/>
      <c r="J9" s="2"/>
      <c r="K9" s="2"/>
      <c r="L9" s="65" t="s">
        <v>64</v>
      </c>
      <c r="M9" s="66" t="str">
        <f>'BASIC DATA'!C4</f>
        <v>Mahatma Gandhi National Rural Employment Guarantee Scheme</v>
      </c>
      <c r="XFC9" s="71"/>
    </row>
    <row r="10" spans="1:14 16383:16384" s="61" customFormat="1" ht="54.95" customHeight="1">
      <c r="A10" s="75">
        <f>INDEX('BASIC DATA'!$C$4:$GO$103,MATCH('E-FUND REGISTER'!$J$6,'BASIC DATA'!$C$4:$C$103,0),4)</f>
        <v>0</v>
      </c>
      <c r="B10" s="75">
        <f>INDEX('BASIC DATA'!$C$4:$GO$103,MATCH('E-FUND REGISTER'!$J$6,'BASIC DATA'!$C$4:$C$103,0),5)</f>
        <v>0</v>
      </c>
      <c r="C10" s="76">
        <f>INDEX('BASIC DATA'!$C$4:$GO$103,MATCH('E-FUND REGISTER'!$J$6,'BASIC DATA'!$C$4:$C$103,0),6)</f>
        <v>0</v>
      </c>
      <c r="D10" s="76">
        <f>INDEX('BASIC DATA'!$C$4:$GO$103,MATCH('E-FUND REGISTER'!$J$6,'BASIC DATA'!$C$4:$C$103,0),7)</f>
        <v>0</v>
      </c>
      <c r="E10" s="75">
        <f>INDEX('BASIC DATA'!$C$4:$GO$103,MATCH('E-FUND REGISTER'!$J$6,'BASIC DATA'!$C$4:$C$103,0),8)</f>
        <v>0</v>
      </c>
      <c r="F10" s="75">
        <f>INDEX('BASIC DATA'!$C$4:$GO$103,MATCH('E-FUND REGISTER'!$J$6,'BASIC DATA'!$C$4:$C$103,0),9)</f>
        <v>0</v>
      </c>
      <c r="G10" s="75">
        <f>G9+C10-D10</f>
        <v>450000</v>
      </c>
      <c r="H10" s="74"/>
      <c r="I10" s="3"/>
      <c r="J10" s="3"/>
      <c r="K10" s="3"/>
      <c r="L10" s="67"/>
      <c r="M10" s="66" t="str">
        <f>'BASIC DATA'!C5</f>
        <v>Total Sanitation Campaign</v>
      </c>
      <c r="XFC10" s="71"/>
      <c r="XFD10" s="69" t="s">
        <v>66</v>
      </c>
    </row>
    <row r="11" spans="1:14 16383:16384" s="61" customFormat="1" ht="54.95" customHeight="1">
      <c r="A11" s="75">
        <f>INDEX('BASIC DATA'!$C$4:$GO$103,MATCH('E-FUND REGISTER'!$J$6,'BASIC DATA'!$C$4:$C$103,0),10)</f>
        <v>0</v>
      </c>
      <c r="B11" s="75">
        <f>INDEX('BASIC DATA'!$C$4:$GO$103,MATCH('E-FUND REGISTER'!$J$6,'BASIC DATA'!$C$4:$C$103,0),11)</f>
        <v>0</v>
      </c>
      <c r="C11" s="76">
        <f>INDEX('BASIC DATA'!$C$4:$GO$103,MATCH('E-FUND REGISTER'!$J$6,'BASIC DATA'!$C$4:$C$103,0),12)</f>
        <v>0</v>
      </c>
      <c r="D11" s="76">
        <f>INDEX('BASIC DATA'!$C$4:$GO$103,MATCH('E-FUND REGISTER'!$J$6,'BASIC DATA'!$C$4:$C$103,0),13)</f>
        <v>0</v>
      </c>
      <c r="E11" s="75">
        <f>INDEX('BASIC DATA'!$C$4:$GO$103,MATCH('E-FUND REGISTER'!$J$6,'BASIC DATA'!$C$4:$C$103,0),14)</f>
        <v>0</v>
      </c>
      <c r="F11" s="75">
        <f>INDEX('BASIC DATA'!$C$4:$GO$103,MATCH('E-FUND REGISTER'!$J$6,'BASIC DATA'!$C$4:$C$103,0),15)</f>
        <v>0</v>
      </c>
      <c r="G11" s="75">
        <f t="shared" ref="G11:G41" si="0">G10+C11-D11</f>
        <v>450000</v>
      </c>
      <c r="H11" s="74"/>
      <c r="I11" s="47"/>
      <c r="J11" s="47"/>
      <c r="K11" s="47"/>
      <c r="L11" s="67"/>
      <c r="M11" s="66" t="str">
        <f>'BASIC DATA'!C6</f>
        <v/>
      </c>
      <c r="XFC11" s="71"/>
      <c r="XFD11" s="69" t="s">
        <v>68</v>
      </c>
    </row>
    <row r="12" spans="1:14 16383:16384" s="61" customFormat="1" ht="54.95" customHeight="1">
      <c r="A12" s="75">
        <f>INDEX('BASIC DATA'!$C$4:$GO$103,MATCH('E-FUND REGISTER'!$J$6,'BASIC DATA'!$C$4:$C$103,0),16)</f>
        <v>0</v>
      </c>
      <c r="B12" s="75">
        <f>INDEX('BASIC DATA'!$C$4:$GO$103,MATCH('E-FUND REGISTER'!$J$6,'BASIC DATA'!$C$4:$C$103,0),17)</f>
        <v>0</v>
      </c>
      <c r="C12" s="76">
        <f>INDEX('BASIC DATA'!$C$4:$GO$103,MATCH('E-FUND REGISTER'!$J$6,'BASIC DATA'!$C$4:$C$103,0),18)</f>
        <v>0</v>
      </c>
      <c r="D12" s="76">
        <f>INDEX('BASIC DATA'!$C$4:$GO$103,MATCH('E-FUND REGISTER'!$J$6,'BASIC DATA'!$C$4:$C$103,0),19)</f>
        <v>0</v>
      </c>
      <c r="E12" s="75">
        <f>INDEX('BASIC DATA'!$C$4:$GO$103,MATCH('E-FUND REGISTER'!$J$6,'BASIC DATA'!$C$4:$C$103,0),20)</f>
        <v>0</v>
      </c>
      <c r="F12" s="75">
        <f>INDEX('BASIC DATA'!$C$4:$GO$103,MATCH('E-FUND REGISTER'!$J$6,'BASIC DATA'!$C$4:$C$103,0),21)</f>
        <v>0</v>
      </c>
      <c r="G12" s="75">
        <f t="shared" si="0"/>
        <v>450000</v>
      </c>
      <c r="H12" s="74"/>
      <c r="I12" s="47"/>
      <c r="J12" s="47"/>
      <c r="K12" s="47"/>
      <c r="L12" s="67"/>
      <c r="M12" s="66" t="str">
        <f>'BASIC DATA'!C7</f>
        <v/>
      </c>
      <c r="XFC12" s="71"/>
    </row>
    <row r="13" spans="1:14 16383:16384" s="61" customFormat="1" ht="54.95" customHeight="1">
      <c r="A13" s="75">
        <f>INDEX('BASIC DATA'!$C$4:$GO$103,MATCH('E-FUND REGISTER'!$J$6,'BASIC DATA'!$C$4:$C$103,0),22)</f>
        <v>0</v>
      </c>
      <c r="B13" s="75">
        <f>INDEX('BASIC DATA'!$C$4:$GO$103,MATCH('E-FUND REGISTER'!$J$6,'BASIC DATA'!$C$4:$C$103,0),23)</f>
        <v>0</v>
      </c>
      <c r="C13" s="76">
        <f>INDEX('BASIC DATA'!$C$4:$GO$103,MATCH('E-FUND REGISTER'!$J$6,'BASIC DATA'!$C$4:$C$103,0),24)</f>
        <v>0</v>
      </c>
      <c r="D13" s="76">
        <f>INDEX('BASIC DATA'!$C$4:$GO$103,MATCH('E-FUND REGISTER'!$J$6,'BASIC DATA'!$C$4:$C$103,0),25)</f>
        <v>0</v>
      </c>
      <c r="E13" s="75">
        <f>INDEX('BASIC DATA'!$C$4:$GO$103,MATCH('E-FUND REGISTER'!$J$6,'BASIC DATA'!$C$4:$C$103,0),26)</f>
        <v>0</v>
      </c>
      <c r="F13" s="75">
        <f>INDEX('BASIC DATA'!$C$4:$GO$103,MATCH('E-FUND REGISTER'!$J$6,'BASIC DATA'!$C$4:$C$103,0),27)</f>
        <v>0</v>
      </c>
      <c r="G13" s="75">
        <f t="shared" si="0"/>
        <v>450000</v>
      </c>
      <c r="H13" s="74"/>
      <c r="I13" s="3"/>
      <c r="J13" s="3"/>
      <c r="K13" s="3"/>
      <c r="L13" s="67"/>
      <c r="M13" s="66" t="str">
        <f>'BASIC DATA'!C8</f>
        <v/>
      </c>
      <c r="XFC13" s="71"/>
    </row>
    <row r="14" spans="1:14 16383:16384" s="61" customFormat="1" ht="54.95" customHeight="1">
      <c r="A14" s="75">
        <f>INDEX('BASIC DATA'!$C$4:$GO$103,MATCH('E-FUND REGISTER'!$J$6,'BASIC DATA'!$C$4:$C$103,0),28)</f>
        <v>0</v>
      </c>
      <c r="B14" s="75">
        <f>INDEX('BASIC DATA'!$C$4:$GO$103,MATCH('E-FUND REGISTER'!$J$6,'BASIC DATA'!$C$4:$C$103,0),29)</f>
        <v>0</v>
      </c>
      <c r="C14" s="76">
        <f>INDEX('BASIC DATA'!$C$4:$GO$103,MATCH('E-FUND REGISTER'!$J$6,'BASIC DATA'!$C$4:$C$103,0),30)</f>
        <v>0</v>
      </c>
      <c r="D14" s="76">
        <f>INDEX('BASIC DATA'!$C$4:$GO$103,MATCH('E-FUND REGISTER'!$J$6,'BASIC DATA'!$C$4:$C$103,0),31)</f>
        <v>0</v>
      </c>
      <c r="E14" s="75">
        <f>INDEX('BASIC DATA'!$C$4:$GO$103,MATCH('E-FUND REGISTER'!$J$6,'BASIC DATA'!$C$4:$C$103,0),32)</f>
        <v>0</v>
      </c>
      <c r="F14" s="75">
        <f>INDEX('BASIC DATA'!$C$4:$GO$103,MATCH('E-FUND REGISTER'!$J$6,'BASIC DATA'!$C$4:$C$103,0),33)</f>
        <v>0</v>
      </c>
      <c r="G14" s="75">
        <f t="shared" si="0"/>
        <v>450000</v>
      </c>
      <c r="H14" s="74"/>
      <c r="I14" s="3"/>
      <c r="J14" s="3"/>
      <c r="K14" s="3"/>
      <c r="L14" s="67"/>
      <c r="M14" s="66" t="str">
        <f>'BASIC DATA'!C9</f>
        <v/>
      </c>
      <c r="XFC14" s="71"/>
    </row>
    <row r="15" spans="1:14 16383:16384" s="61" customFormat="1" ht="54.95" customHeight="1">
      <c r="A15" s="75">
        <f>INDEX('BASIC DATA'!$C$4:$GO$103,MATCH('E-FUND REGISTER'!$J$6,'BASIC DATA'!$C$4:$C$103,0),34)</f>
        <v>0</v>
      </c>
      <c r="B15" s="75">
        <f>INDEX('BASIC DATA'!$C$4:$GO$103,MATCH('E-FUND REGISTER'!$J$6,'BASIC DATA'!$C$4:$C$103,0),35)</f>
        <v>0</v>
      </c>
      <c r="C15" s="76">
        <f>INDEX('BASIC DATA'!$C$4:$GO$103,MATCH('E-FUND REGISTER'!$J$6,'BASIC DATA'!$C$4:$C$103,0),36)</f>
        <v>0</v>
      </c>
      <c r="D15" s="76">
        <f>INDEX('BASIC DATA'!$C$4:$GO$103,MATCH('E-FUND REGISTER'!$J$6,'BASIC DATA'!$C$4:$C$103,0),37)</f>
        <v>0</v>
      </c>
      <c r="E15" s="75">
        <f>INDEX('BASIC DATA'!$C$4:$GO$103,MATCH('E-FUND REGISTER'!$J$6,'BASIC DATA'!$C$4:$C$103,0),38)</f>
        <v>0</v>
      </c>
      <c r="F15" s="75">
        <f>INDEX('BASIC DATA'!$C$4:$GO$103,MATCH('E-FUND REGISTER'!$J$6,'BASIC DATA'!$C$4:$C$103,0),39)</f>
        <v>0</v>
      </c>
      <c r="G15" s="75">
        <f t="shared" si="0"/>
        <v>450000</v>
      </c>
      <c r="H15" s="74"/>
      <c r="I15" s="3"/>
      <c r="J15" s="3"/>
      <c r="K15" s="3"/>
      <c r="L15" s="67"/>
      <c r="M15" s="66" t="str">
        <f>'BASIC DATA'!C10</f>
        <v/>
      </c>
      <c r="XFC15" s="71"/>
    </row>
    <row r="16" spans="1:14 16383:16384" s="61" customFormat="1" ht="54.95" customHeight="1">
      <c r="A16" s="75">
        <f>INDEX('BASIC DATA'!$C$4:$GO$103,MATCH('E-FUND REGISTER'!$J$6,'BASIC DATA'!$C$4:$C$103,0),40)</f>
        <v>0</v>
      </c>
      <c r="B16" s="75">
        <f>INDEX('BASIC DATA'!$C$4:$GO$103,MATCH('E-FUND REGISTER'!$J$6,'BASIC DATA'!$C$4:$C$103,0),41)</f>
        <v>0</v>
      </c>
      <c r="C16" s="76">
        <f>INDEX('BASIC DATA'!$C$4:$GO$103,MATCH('E-FUND REGISTER'!$J$6,'BASIC DATA'!$C$4:$C$103,0),42)</f>
        <v>0</v>
      </c>
      <c r="D16" s="76">
        <f>INDEX('BASIC DATA'!$C$4:$GO$103,MATCH('E-FUND REGISTER'!$J$6,'BASIC DATA'!$C$4:$C$103,0),43)</f>
        <v>0</v>
      </c>
      <c r="E16" s="75">
        <f>INDEX('BASIC DATA'!$C$4:$GO$103,MATCH('E-FUND REGISTER'!$J$6,'BASIC DATA'!$C$4:$C$103,0),44)</f>
        <v>0</v>
      </c>
      <c r="F16" s="75">
        <f>INDEX('BASIC DATA'!$C$4:$GO$103,MATCH('E-FUND REGISTER'!$J$6,'BASIC DATA'!$C$4:$C$103,0),45)</f>
        <v>0</v>
      </c>
      <c r="G16" s="75">
        <f t="shared" si="0"/>
        <v>450000</v>
      </c>
      <c r="H16" s="74"/>
      <c r="I16" s="3"/>
      <c r="J16" s="3"/>
      <c r="K16" s="3"/>
      <c r="L16" s="67"/>
      <c r="M16" s="66" t="str">
        <f>'BASIC DATA'!C11</f>
        <v/>
      </c>
      <c r="XFC16" s="71"/>
    </row>
    <row r="17" spans="1:13 16383:16383" s="61" customFormat="1" ht="54.95" customHeight="1">
      <c r="A17" s="75">
        <f>INDEX('BASIC DATA'!$C$4:$GO$103,MATCH('E-FUND REGISTER'!$J$6,'BASIC DATA'!$C$4:$C$103,0),46)</f>
        <v>0</v>
      </c>
      <c r="B17" s="75">
        <f>INDEX('BASIC DATA'!$C$4:$GO$103,MATCH('E-FUND REGISTER'!$J$6,'BASIC DATA'!$C$4:$C$103,0),47)</f>
        <v>0</v>
      </c>
      <c r="C17" s="76">
        <f>INDEX('BASIC DATA'!$C$4:$GO$103,MATCH('E-FUND REGISTER'!$J$6,'BASIC DATA'!$C$4:$C$103,0),48)</f>
        <v>0</v>
      </c>
      <c r="D17" s="76">
        <f>INDEX('BASIC DATA'!$C$4:$GO$103,MATCH('E-FUND REGISTER'!$J$6,'BASIC DATA'!$C$4:$C$103,0),49)</f>
        <v>0</v>
      </c>
      <c r="E17" s="75">
        <f>INDEX('BASIC DATA'!$C$4:$GO$103,MATCH('E-FUND REGISTER'!$J$6,'BASIC DATA'!$C$4:$C$103,0),50)</f>
        <v>0</v>
      </c>
      <c r="F17" s="75">
        <f>INDEX('BASIC DATA'!$C$4:$GO$103,MATCH('E-FUND REGISTER'!$J$6,'BASIC DATA'!$C$4:$C$103,0),51)</f>
        <v>0</v>
      </c>
      <c r="G17" s="75">
        <f t="shared" si="0"/>
        <v>450000</v>
      </c>
      <c r="H17" s="74"/>
      <c r="I17" s="3"/>
      <c r="J17" s="3"/>
      <c r="K17" s="3"/>
      <c r="L17" s="67"/>
      <c r="M17" s="66" t="str">
        <f>'BASIC DATA'!C12</f>
        <v/>
      </c>
      <c r="XFC17" s="71"/>
    </row>
    <row r="18" spans="1:13 16383:16383" s="61" customFormat="1" ht="54.95" customHeight="1">
      <c r="A18" s="75">
        <f>INDEX('BASIC DATA'!$C$4:$GO$103,MATCH('E-FUND REGISTER'!$J$6,'BASIC DATA'!$C$4:$C$103,0),52)</f>
        <v>0</v>
      </c>
      <c r="B18" s="75">
        <f>INDEX('BASIC DATA'!$C$4:$GO$103,MATCH('E-FUND REGISTER'!$J$6,'BASIC DATA'!$C$4:$C$103,0),53)</f>
        <v>0</v>
      </c>
      <c r="C18" s="76">
        <f>INDEX('BASIC DATA'!$C$4:$GO$103,MATCH('E-FUND REGISTER'!$J$6,'BASIC DATA'!$C$4:$C$103,0),54)</f>
        <v>0</v>
      </c>
      <c r="D18" s="76">
        <f>INDEX('BASIC DATA'!$C$4:$GO$103,MATCH('E-FUND REGISTER'!$J$6,'BASIC DATA'!$C$4:$C$103,0),55)</f>
        <v>0</v>
      </c>
      <c r="E18" s="75">
        <f>INDEX('BASIC DATA'!$C$4:$GO$103,MATCH('E-FUND REGISTER'!$J$6,'BASIC DATA'!$C$4:$C$103,0),56)</f>
        <v>0</v>
      </c>
      <c r="F18" s="75">
        <f>INDEX('BASIC DATA'!$C$4:$GO$103,MATCH('E-FUND REGISTER'!$J$6,'BASIC DATA'!$C$4:$C$103,0),57)</f>
        <v>0</v>
      </c>
      <c r="G18" s="75">
        <f t="shared" si="0"/>
        <v>450000</v>
      </c>
      <c r="H18" s="74"/>
      <c r="I18" s="3"/>
      <c r="J18" s="3"/>
      <c r="K18" s="3"/>
      <c r="L18" s="67"/>
      <c r="M18" s="66" t="str">
        <f>'BASIC DATA'!C13</f>
        <v/>
      </c>
      <c r="XFC18" s="71"/>
    </row>
    <row r="19" spans="1:13 16383:16383" s="61" customFormat="1" ht="54.95" customHeight="1">
      <c r="A19" s="75">
        <f>INDEX('BASIC DATA'!$C$4:$GO$103,MATCH('E-FUND REGISTER'!$J$6,'BASIC DATA'!$C$4:$C$103,0),58)</f>
        <v>0</v>
      </c>
      <c r="B19" s="75">
        <f>INDEX('BASIC DATA'!$C$4:$GO$103,MATCH('E-FUND REGISTER'!$J$6,'BASIC DATA'!$C$4:$C$103,0),59)</f>
        <v>0</v>
      </c>
      <c r="C19" s="76">
        <f>INDEX('BASIC DATA'!$C$4:$GO$103,MATCH('E-FUND REGISTER'!$J$6,'BASIC DATA'!$C$4:$C$103,0),60)</f>
        <v>0</v>
      </c>
      <c r="D19" s="76">
        <f>INDEX('BASIC DATA'!$C$4:$GO$103,MATCH('E-FUND REGISTER'!$J$6,'BASIC DATA'!$C$4:$C$103,0),61)</f>
        <v>0</v>
      </c>
      <c r="E19" s="75">
        <f>INDEX('BASIC DATA'!$C$4:$GO$103,MATCH('E-FUND REGISTER'!$J$6,'BASIC DATA'!$C$4:$C$103,0),62)</f>
        <v>0</v>
      </c>
      <c r="F19" s="75">
        <f>INDEX('BASIC DATA'!$C$4:$GO$103,MATCH('E-FUND REGISTER'!$J$6,'BASIC DATA'!$C$4:$C$103,0),63)</f>
        <v>0</v>
      </c>
      <c r="G19" s="75">
        <f t="shared" si="0"/>
        <v>450000</v>
      </c>
      <c r="H19" s="74"/>
      <c r="I19" s="3"/>
      <c r="J19" s="3"/>
      <c r="K19" s="3"/>
      <c r="L19" s="67"/>
      <c r="M19" s="66" t="str">
        <f>'BASIC DATA'!C14</f>
        <v/>
      </c>
      <c r="XFC19" s="71"/>
    </row>
    <row r="20" spans="1:13 16383:16383" s="61" customFormat="1" ht="54.95" customHeight="1">
      <c r="A20" s="75">
        <f>INDEX('BASIC DATA'!$C$4:$GO$103,MATCH('E-FUND REGISTER'!$J$6,'BASIC DATA'!$C$4:$C$103,0),64)</f>
        <v>0</v>
      </c>
      <c r="B20" s="75">
        <f>INDEX('BASIC DATA'!$C$4:$GO$103,MATCH('E-FUND REGISTER'!$J$6,'BASIC DATA'!$C$4:$C$103,0),65)</f>
        <v>0</v>
      </c>
      <c r="C20" s="76">
        <f>INDEX('BASIC DATA'!$C$4:$GO$103,MATCH('E-FUND REGISTER'!$J$6,'BASIC DATA'!$C$4:$C$103,0),66)</f>
        <v>0</v>
      </c>
      <c r="D20" s="76">
        <f>INDEX('BASIC DATA'!$C$4:$GO$103,MATCH('E-FUND REGISTER'!$J$6,'BASIC DATA'!$C$4:$C$103,0),67)</f>
        <v>0</v>
      </c>
      <c r="E20" s="75">
        <f>INDEX('BASIC DATA'!$C$4:$GO$103,MATCH('E-FUND REGISTER'!$J$6,'BASIC DATA'!$C$4:$C$103,0),68)</f>
        <v>0</v>
      </c>
      <c r="F20" s="75">
        <f>INDEX('BASIC DATA'!$C$4:$GO$103,MATCH('E-FUND REGISTER'!$J$6,'BASIC DATA'!$C$4:$C$103,0),69)</f>
        <v>0</v>
      </c>
      <c r="G20" s="75">
        <f t="shared" si="0"/>
        <v>450000</v>
      </c>
      <c r="H20" s="74"/>
      <c r="I20" s="3"/>
      <c r="J20" s="3"/>
      <c r="K20" s="3"/>
      <c r="L20" s="67"/>
      <c r="M20" s="66" t="str">
        <f>'BASIC DATA'!C15</f>
        <v/>
      </c>
      <c r="XFC20" s="71"/>
    </row>
    <row r="21" spans="1:13 16383:16383" s="61" customFormat="1" ht="54.95" customHeight="1">
      <c r="A21" s="75">
        <f>INDEX('BASIC DATA'!$C$4:$GO$103,MATCH('E-FUND REGISTER'!$J$6,'BASIC DATA'!$C$4:$C$103,0),70)</f>
        <v>0</v>
      </c>
      <c r="B21" s="75">
        <f>INDEX('BASIC DATA'!$C$4:$GO$103,MATCH('E-FUND REGISTER'!$J$6,'BASIC DATA'!$C$4:$C$103,0),71)</f>
        <v>0</v>
      </c>
      <c r="C21" s="76">
        <f>INDEX('BASIC DATA'!$C$4:$GO$103,MATCH('E-FUND REGISTER'!$J$6,'BASIC DATA'!$C$4:$C$103,0),72)</f>
        <v>0</v>
      </c>
      <c r="D21" s="76">
        <f>INDEX('BASIC DATA'!$C$4:$GO$103,MATCH('E-FUND REGISTER'!$J$6,'BASIC DATA'!$C$4:$C$103,0),73)</f>
        <v>0</v>
      </c>
      <c r="E21" s="75">
        <f>INDEX('BASIC DATA'!$C$4:$GO$103,MATCH('E-FUND REGISTER'!$J$6,'BASIC DATA'!$C$4:$C$103,0),74)</f>
        <v>0</v>
      </c>
      <c r="F21" s="75">
        <f>INDEX('BASIC DATA'!$C$4:$GO$103,MATCH('E-FUND REGISTER'!$J$6,'BASIC DATA'!$C$4:$C$103,0),75)</f>
        <v>0</v>
      </c>
      <c r="G21" s="75">
        <f t="shared" si="0"/>
        <v>450000</v>
      </c>
      <c r="H21" s="74"/>
      <c r="I21" s="3"/>
      <c r="J21" s="3"/>
      <c r="K21" s="3"/>
      <c r="L21" s="67"/>
      <c r="M21" s="66" t="str">
        <f>'BASIC DATA'!C16</f>
        <v/>
      </c>
      <c r="XFC21" s="71"/>
    </row>
    <row r="22" spans="1:13 16383:16383" s="61" customFormat="1" ht="54.95" customHeight="1">
      <c r="A22" s="75">
        <f>INDEX('BASIC DATA'!$C$4:$GO$103,MATCH('E-FUND REGISTER'!$J$6,'BASIC DATA'!$C$4:$C$103,0),76)</f>
        <v>0</v>
      </c>
      <c r="B22" s="75">
        <f>INDEX('BASIC DATA'!$C$4:$GO$103,MATCH('E-FUND REGISTER'!$J$6,'BASIC DATA'!$C$4:$C$103,0),77)</f>
        <v>0</v>
      </c>
      <c r="C22" s="76">
        <f>INDEX('BASIC DATA'!$C$4:$GO$103,MATCH('E-FUND REGISTER'!$J$6,'BASIC DATA'!$C$4:$C$103,0),78)</f>
        <v>0</v>
      </c>
      <c r="D22" s="76">
        <f>INDEX('BASIC DATA'!$C$4:$GO$103,MATCH('E-FUND REGISTER'!$J$6,'BASIC DATA'!$C$4:$C$103,0),79)</f>
        <v>0</v>
      </c>
      <c r="E22" s="75">
        <f>INDEX('BASIC DATA'!$C$4:$GO$103,MATCH('E-FUND REGISTER'!$J$6,'BASIC DATA'!$C$4:$C$103,0),80)</f>
        <v>0</v>
      </c>
      <c r="F22" s="75">
        <f>INDEX('BASIC DATA'!$C$4:$GO$103,MATCH('E-FUND REGISTER'!$J$6,'BASIC DATA'!$C$4:$C$103,0),81)</f>
        <v>0</v>
      </c>
      <c r="G22" s="75">
        <f t="shared" si="0"/>
        <v>450000</v>
      </c>
      <c r="H22" s="74"/>
      <c r="I22" s="3"/>
      <c r="J22" s="3"/>
      <c r="K22" s="3"/>
      <c r="L22" s="67"/>
      <c r="M22" s="66" t="str">
        <f>'BASIC DATA'!C17</f>
        <v/>
      </c>
      <c r="XFC22" s="71"/>
    </row>
    <row r="23" spans="1:13 16383:16383" s="61" customFormat="1" ht="54.95" customHeight="1">
      <c r="A23" s="75">
        <f>INDEX('BASIC DATA'!$C$4:$GO$103,MATCH('E-FUND REGISTER'!$J$6,'BASIC DATA'!$C$4:$C$103,0),82)</f>
        <v>0</v>
      </c>
      <c r="B23" s="75">
        <f>INDEX('BASIC DATA'!$C$4:$GO$103,MATCH('E-FUND REGISTER'!$J$6,'BASIC DATA'!$C$4:$C$103,0),83)</f>
        <v>0</v>
      </c>
      <c r="C23" s="76">
        <f>INDEX('BASIC DATA'!$C$4:$GO$103,MATCH('E-FUND REGISTER'!$J$6,'BASIC DATA'!$C$4:$C$103,0),84)</f>
        <v>0</v>
      </c>
      <c r="D23" s="76">
        <f>INDEX('BASIC DATA'!$C$4:$GO$103,MATCH('E-FUND REGISTER'!$J$6,'BASIC DATA'!$C$4:$C$103,0),85)</f>
        <v>0</v>
      </c>
      <c r="E23" s="75">
        <f>INDEX('BASIC DATA'!$C$4:$GO$103,MATCH('E-FUND REGISTER'!$J$6,'BASIC DATA'!$C$4:$C$103,0),86)</f>
        <v>0</v>
      </c>
      <c r="F23" s="75">
        <f>INDEX('BASIC DATA'!$C$4:$GO$103,MATCH('E-FUND REGISTER'!$J$6,'BASIC DATA'!$C$4:$C$103,0),87)</f>
        <v>0</v>
      </c>
      <c r="G23" s="75">
        <f t="shared" si="0"/>
        <v>450000</v>
      </c>
      <c r="H23" s="74"/>
      <c r="I23" s="3"/>
      <c r="J23" s="3"/>
      <c r="K23" s="3"/>
      <c r="L23" s="67"/>
      <c r="M23" s="66" t="str">
        <f>'BASIC DATA'!C18</f>
        <v/>
      </c>
      <c r="XFC23" s="71"/>
    </row>
    <row r="24" spans="1:13 16383:16383" s="61" customFormat="1" ht="54.95" customHeight="1">
      <c r="A24" s="75">
        <f>INDEX('BASIC DATA'!$C$4:$GO$103,MATCH('E-FUND REGISTER'!$J$6,'BASIC DATA'!$C$4:$C$103,0),88)</f>
        <v>0</v>
      </c>
      <c r="B24" s="75">
        <f>INDEX('BASIC DATA'!$C$4:$GO$103,MATCH('E-FUND REGISTER'!$J$6,'BASIC DATA'!$C$4:$C$103,0),89)</f>
        <v>0</v>
      </c>
      <c r="C24" s="76">
        <f>INDEX('BASIC DATA'!$C$4:$GO$103,MATCH('E-FUND REGISTER'!$J$6,'BASIC DATA'!$C$4:$C$103,0),90)</f>
        <v>0</v>
      </c>
      <c r="D24" s="76">
        <f>INDEX('BASIC DATA'!$C$4:$GO$103,MATCH('E-FUND REGISTER'!$J$6,'BASIC DATA'!$C$4:$C$103,0),91)</f>
        <v>0</v>
      </c>
      <c r="E24" s="75">
        <f>INDEX('BASIC DATA'!$C$4:$GO$103,MATCH('E-FUND REGISTER'!$J$6,'BASIC DATA'!$C$4:$C$103,0),92)</f>
        <v>0</v>
      </c>
      <c r="F24" s="75">
        <f>INDEX('BASIC DATA'!$C$4:$GO$103,MATCH('E-FUND REGISTER'!$J$6,'BASIC DATA'!$C$4:$C$103,0),93)</f>
        <v>0</v>
      </c>
      <c r="G24" s="75">
        <f t="shared" si="0"/>
        <v>450000</v>
      </c>
      <c r="H24" s="74"/>
      <c r="I24" s="3"/>
      <c r="J24" s="3"/>
      <c r="K24" s="3"/>
      <c r="L24" s="67"/>
      <c r="M24" s="66" t="str">
        <f>'BASIC DATA'!C19</f>
        <v/>
      </c>
      <c r="XFC24" s="71"/>
    </row>
    <row r="25" spans="1:13 16383:16383" s="61" customFormat="1" ht="54.95" customHeight="1">
      <c r="A25" s="75">
        <f>INDEX('BASIC DATA'!$C$4:$GO$103,MATCH('E-FUND REGISTER'!$J$6,'BASIC DATA'!$C$4:$C$103,0),94)</f>
        <v>0</v>
      </c>
      <c r="B25" s="75">
        <f>INDEX('BASIC DATA'!$C$4:$GO$103,MATCH('E-FUND REGISTER'!$J$6,'BASIC DATA'!$C$4:$C$103,0),95)</f>
        <v>0</v>
      </c>
      <c r="C25" s="76">
        <f>INDEX('BASIC DATA'!$C$4:$GO$103,MATCH('E-FUND REGISTER'!$J$6,'BASIC DATA'!$C$4:$C$103,0),96)</f>
        <v>0</v>
      </c>
      <c r="D25" s="76">
        <f>INDEX('BASIC DATA'!$C$4:$GO$103,MATCH('E-FUND REGISTER'!$J$6,'BASIC DATA'!$C$4:$C$103,0),97)</f>
        <v>0</v>
      </c>
      <c r="E25" s="75">
        <f>INDEX('BASIC DATA'!$C$4:$GO$103,MATCH('E-FUND REGISTER'!$J$6,'BASIC DATA'!$C$4:$C$103,0),98)</f>
        <v>0</v>
      </c>
      <c r="F25" s="75">
        <f>INDEX('BASIC DATA'!$C$4:$GO$103,MATCH('E-FUND REGISTER'!$J$6,'BASIC DATA'!$C$4:$C$103,0),99)</f>
        <v>0</v>
      </c>
      <c r="G25" s="75">
        <f t="shared" si="0"/>
        <v>450000</v>
      </c>
      <c r="H25" s="74"/>
      <c r="I25" s="3"/>
      <c r="J25" s="3"/>
      <c r="K25" s="3"/>
      <c r="L25" s="67"/>
      <c r="M25" s="66" t="str">
        <f>'BASIC DATA'!C20</f>
        <v/>
      </c>
      <c r="XFC25" s="71"/>
    </row>
    <row r="26" spans="1:13 16383:16383" s="61" customFormat="1" ht="54.95" customHeight="1">
      <c r="A26" s="75">
        <f>INDEX('BASIC DATA'!$C$4:$GO$103,MATCH('E-FUND REGISTER'!$J$6,'BASIC DATA'!$C$4:$C$103,0),100)</f>
        <v>0</v>
      </c>
      <c r="B26" s="75">
        <f>INDEX('BASIC DATA'!$C$4:$GO$103,MATCH('E-FUND REGISTER'!$J$6,'BASIC DATA'!$C$4:$C$103,0),101)</f>
        <v>0</v>
      </c>
      <c r="C26" s="76">
        <f>INDEX('BASIC DATA'!$C$4:$GO$103,MATCH('E-FUND REGISTER'!$J$6,'BASIC DATA'!$C$4:$C$103,0),102)</f>
        <v>0</v>
      </c>
      <c r="D26" s="76">
        <f>INDEX('BASIC DATA'!$C$4:$GO$103,MATCH('E-FUND REGISTER'!$J$6,'BASIC DATA'!$C$4:$C$103,0),103)</f>
        <v>0</v>
      </c>
      <c r="E26" s="75">
        <f>INDEX('BASIC DATA'!$C$4:$GO$103,MATCH('E-FUND REGISTER'!$J$6,'BASIC DATA'!$C$4:$C$103,0),104)</f>
        <v>0</v>
      </c>
      <c r="F26" s="75">
        <f>INDEX('BASIC DATA'!$C$4:$GO$103,MATCH('E-FUND REGISTER'!$J$6,'BASIC DATA'!$C$4:$C$103,0),105)</f>
        <v>0</v>
      </c>
      <c r="G26" s="75">
        <f t="shared" si="0"/>
        <v>450000</v>
      </c>
      <c r="H26" s="74"/>
      <c r="I26" s="3"/>
      <c r="J26" s="3"/>
      <c r="K26" s="3"/>
      <c r="L26" s="67"/>
      <c r="M26" s="66" t="str">
        <f>'BASIC DATA'!C21</f>
        <v/>
      </c>
      <c r="XFC26" s="71"/>
    </row>
    <row r="27" spans="1:13 16383:16383" s="61" customFormat="1" ht="54.95" customHeight="1">
      <c r="A27" s="75">
        <f>INDEX('BASIC DATA'!$C$4:$GO$103,MATCH('E-FUND REGISTER'!$J$6,'BASIC DATA'!$C$4:$C$103,0),106)</f>
        <v>0</v>
      </c>
      <c r="B27" s="75">
        <f>INDEX('BASIC DATA'!$C$4:$GO$103,MATCH('E-FUND REGISTER'!$J$6,'BASIC DATA'!$C$4:$C$103,0),107)</f>
        <v>0</v>
      </c>
      <c r="C27" s="76">
        <f>INDEX('BASIC DATA'!$C$4:$GO$103,MATCH('E-FUND REGISTER'!$J$6,'BASIC DATA'!$C$4:$C$103,0),108)</f>
        <v>0</v>
      </c>
      <c r="D27" s="76">
        <f>INDEX('BASIC DATA'!$C$4:$GO$103,MATCH('E-FUND REGISTER'!$J$6,'BASIC DATA'!$C$4:$C$103,0),109)</f>
        <v>0</v>
      </c>
      <c r="E27" s="75">
        <f>INDEX('BASIC DATA'!$C$4:$GO$103,MATCH('E-FUND REGISTER'!$J$6,'BASIC DATA'!$C$4:$C$103,0),110)</f>
        <v>0</v>
      </c>
      <c r="F27" s="75">
        <f>INDEX('BASIC DATA'!$C$4:$GO$103,MATCH('E-FUND REGISTER'!$J$6,'BASIC DATA'!$C$4:$C$103,0),111)</f>
        <v>0</v>
      </c>
      <c r="G27" s="75">
        <f t="shared" si="0"/>
        <v>450000</v>
      </c>
      <c r="H27" s="74"/>
      <c r="I27" s="3"/>
      <c r="J27" s="3"/>
      <c r="K27" s="3"/>
      <c r="L27" s="67"/>
      <c r="M27" s="66" t="str">
        <f>'BASIC DATA'!C22</f>
        <v/>
      </c>
      <c r="XFC27" s="71"/>
    </row>
    <row r="28" spans="1:13 16383:16383" s="61" customFormat="1" ht="54.95" customHeight="1">
      <c r="A28" s="75">
        <f>INDEX('BASIC DATA'!$C$4:$GO$103,MATCH('E-FUND REGISTER'!$J$6,'BASIC DATA'!$C$4:$C$103,0),112)</f>
        <v>0</v>
      </c>
      <c r="B28" s="75">
        <f>INDEX('BASIC DATA'!$C$4:$GO$103,MATCH('E-FUND REGISTER'!$J$6,'BASIC DATA'!$C$4:$C$103,0),113)</f>
        <v>0</v>
      </c>
      <c r="C28" s="76">
        <f>INDEX('BASIC DATA'!$C$4:$GO$103,MATCH('E-FUND REGISTER'!$J$6,'BASIC DATA'!$C$4:$C$103,0),114)</f>
        <v>0</v>
      </c>
      <c r="D28" s="76">
        <f>INDEX('BASIC DATA'!$C$4:$GO$103,MATCH('E-FUND REGISTER'!$J$6,'BASIC DATA'!$C$4:$C$103,0),115)</f>
        <v>0</v>
      </c>
      <c r="E28" s="75">
        <f>INDEX('BASIC DATA'!$C$4:$GO$103,MATCH('E-FUND REGISTER'!$J$6,'BASIC DATA'!$C$4:$C$103,0),116)</f>
        <v>0</v>
      </c>
      <c r="F28" s="75">
        <f>INDEX('BASIC DATA'!$C$4:$GO$103,MATCH('E-FUND REGISTER'!$J$6,'BASIC DATA'!$C$4:$C$103,0),117)</f>
        <v>0</v>
      </c>
      <c r="G28" s="75">
        <f t="shared" si="0"/>
        <v>450000</v>
      </c>
      <c r="H28" s="74"/>
      <c r="I28" s="3"/>
      <c r="J28" s="3"/>
      <c r="K28" s="3"/>
      <c r="L28" s="67"/>
      <c r="M28" s="66" t="str">
        <f>'BASIC DATA'!C23</f>
        <v/>
      </c>
      <c r="XFC28" s="71"/>
    </row>
    <row r="29" spans="1:13 16383:16383" s="61" customFormat="1" ht="54.95" customHeight="1">
      <c r="A29" s="75">
        <f>INDEX('BASIC DATA'!$C$4:$GO$103,MATCH('E-FUND REGISTER'!$J$6,'BASIC DATA'!$C$4:$C$103,0),118)</f>
        <v>0</v>
      </c>
      <c r="B29" s="75">
        <f>INDEX('BASIC DATA'!$C$4:$GO$103,MATCH('E-FUND REGISTER'!$J$6,'BASIC DATA'!$C$4:$C$103,0),119)</f>
        <v>0</v>
      </c>
      <c r="C29" s="76">
        <f>INDEX('BASIC DATA'!$C$4:$GO$103,MATCH('E-FUND REGISTER'!$J$6,'BASIC DATA'!$C$4:$C$103,0),120)</f>
        <v>0</v>
      </c>
      <c r="D29" s="76">
        <f>INDEX('BASIC DATA'!$C$4:$GO$103,MATCH('E-FUND REGISTER'!$J$6,'BASIC DATA'!$C$4:$C$103,0),121)</f>
        <v>0</v>
      </c>
      <c r="E29" s="75">
        <f>INDEX('BASIC DATA'!$C$4:$GO$103,MATCH('E-FUND REGISTER'!$J$6,'BASIC DATA'!$C$4:$C$103,0),122)</f>
        <v>0</v>
      </c>
      <c r="F29" s="75">
        <f>INDEX('BASIC DATA'!$C$4:$GO$103,MATCH('E-FUND REGISTER'!$J$6,'BASIC DATA'!$C$4:$C$103,0),123)</f>
        <v>0</v>
      </c>
      <c r="G29" s="75">
        <f t="shared" si="0"/>
        <v>450000</v>
      </c>
      <c r="H29" s="74"/>
      <c r="I29" s="3"/>
      <c r="J29" s="3"/>
      <c r="K29" s="3"/>
      <c r="L29" s="67"/>
      <c r="M29" s="66" t="str">
        <f>'BASIC DATA'!C24</f>
        <v/>
      </c>
      <c r="XFC29" s="71"/>
    </row>
    <row r="30" spans="1:13 16383:16383" s="61" customFormat="1" ht="54.95" customHeight="1">
      <c r="A30" s="75">
        <f>INDEX('BASIC DATA'!$C$4:$GO$103,MATCH('E-FUND REGISTER'!$J$6,'BASIC DATA'!$C$4:$C$103,0),124)</f>
        <v>0</v>
      </c>
      <c r="B30" s="75">
        <f>INDEX('BASIC DATA'!$C$4:$GO$103,MATCH('E-FUND REGISTER'!$J$6,'BASIC DATA'!$C$4:$C$103,0),125)</f>
        <v>0</v>
      </c>
      <c r="C30" s="76">
        <f>INDEX('BASIC DATA'!$C$4:$GO$103,MATCH('E-FUND REGISTER'!$J$6,'BASIC DATA'!$C$4:$C$103,0),126)</f>
        <v>0</v>
      </c>
      <c r="D30" s="76">
        <f>INDEX('BASIC DATA'!$C$4:$GO$103,MATCH('E-FUND REGISTER'!$J$6,'BASIC DATA'!$C$4:$C$103,0),127)</f>
        <v>0</v>
      </c>
      <c r="E30" s="75">
        <f>INDEX('BASIC DATA'!$C$4:$GO$103,MATCH('E-FUND REGISTER'!$J$6,'BASIC DATA'!$C$4:$C$103,0),128)</f>
        <v>0</v>
      </c>
      <c r="F30" s="75">
        <f>INDEX('BASIC DATA'!$C$4:$GO$103,MATCH('E-FUND REGISTER'!$J$6,'BASIC DATA'!$C$4:$C$103,0),129)</f>
        <v>0</v>
      </c>
      <c r="G30" s="75">
        <f t="shared" si="0"/>
        <v>450000</v>
      </c>
      <c r="H30" s="74"/>
      <c r="I30" s="3"/>
      <c r="J30" s="3"/>
      <c r="K30" s="3"/>
      <c r="L30" s="67"/>
      <c r="M30" s="66" t="str">
        <f>'BASIC DATA'!C25</f>
        <v/>
      </c>
      <c r="XFC30" s="71"/>
    </row>
    <row r="31" spans="1:13 16383:16383" s="61" customFormat="1" ht="54.95" customHeight="1">
      <c r="A31" s="75">
        <f>INDEX('BASIC DATA'!$C$4:$GO$103,MATCH('E-FUND REGISTER'!$J$6,'BASIC DATA'!$C$4:$C$103,0),130)</f>
        <v>0</v>
      </c>
      <c r="B31" s="75">
        <f>INDEX('BASIC DATA'!$C$4:$GO$103,MATCH('E-FUND REGISTER'!$J$6,'BASIC DATA'!$C$4:$C$103,0),131)</f>
        <v>0</v>
      </c>
      <c r="C31" s="76">
        <f>INDEX('BASIC DATA'!$C$4:$GO$103,MATCH('E-FUND REGISTER'!$J$6,'BASIC DATA'!$C$4:$C$103,0),132)</f>
        <v>0</v>
      </c>
      <c r="D31" s="76">
        <f>INDEX('BASIC DATA'!$C$4:$GO$103,MATCH('E-FUND REGISTER'!$J$6,'BASIC DATA'!$C$4:$C$103,0),133)</f>
        <v>0</v>
      </c>
      <c r="E31" s="75">
        <f>INDEX('BASIC DATA'!$C$4:$GO$103,MATCH('E-FUND REGISTER'!$J$6,'BASIC DATA'!$C$4:$C$103,0),134)</f>
        <v>0</v>
      </c>
      <c r="F31" s="75">
        <f>INDEX('BASIC DATA'!$C$4:$GO$103,MATCH('E-FUND REGISTER'!$J$6,'BASIC DATA'!$C$4:$C$103,0),135)</f>
        <v>0</v>
      </c>
      <c r="G31" s="75">
        <f t="shared" si="0"/>
        <v>450000</v>
      </c>
      <c r="H31" s="74"/>
      <c r="I31" s="3"/>
      <c r="J31" s="3"/>
      <c r="K31" s="3"/>
      <c r="L31" s="67"/>
      <c r="M31" s="66" t="str">
        <f>'BASIC DATA'!C26</f>
        <v/>
      </c>
      <c r="XFC31" s="71"/>
    </row>
    <row r="32" spans="1:13 16383:16383" s="61" customFormat="1" ht="54.95" customHeight="1">
      <c r="A32" s="75">
        <f>INDEX('BASIC DATA'!$C$4:$GO$103,MATCH('E-FUND REGISTER'!$J$6,'BASIC DATA'!$C$4:$C$103,0),136)</f>
        <v>0</v>
      </c>
      <c r="B32" s="75">
        <f>INDEX('BASIC DATA'!$C$4:$GO$103,MATCH('E-FUND REGISTER'!$J$6,'BASIC DATA'!$C$4:$C$103,0),137)</f>
        <v>0</v>
      </c>
      <c r="C32" s="76">
        <f>INDEX('BASIC DATA'!$C$4:$GO$103,MATCH('E-FUND REGISTER'!$J$6,'BASIC DATA'!$C$4:$C$103,0),138)</f>
        <v>0</v>
      </c>
      <c r="D32" s="76">
        <f>INDEX('BASIC DATA'!$C$4:$GO$103,MATCH('E-FUND REGISTER'!$J$6,'BASIC DATA'!$C$4:$C$103,0),139)</f>
        <v>0</v>
      </c>
      <c r="E32" s="75">
        <f>INDEX('BASIC DATA'!$C$4:$GO$103,MATCH('E-FUND REGISTER'!$J$6,'BASIC DATA'!$C$4:$C$103,0),140)</f>
        <v>0</v>
      </c>
      <c r="F32" s="75">
        <f>INDEX('BASIC DATA'!$C$4:$GO$103,MATCH('E-FUND REGISTER'!$J$6,'BASIC DATA'!$C$4:$C$103,0),141)</f>
        <v>0</v>
      </c>
      <c r="G32" s="75">
        <f t="shared" si="0"/>
        <v>450000</v>
      </c>
      <c r="H32" s="74"/>
      <c r="I32" s="3"/>
      <c r="J32" s="3"/>
      <c r="K32" s="3"/>
      <c r="L32" s="67"/>
      <c r="M32" s="66" t="str">
        <f>'BASIC DATA'!C27</f>
        <v/>
      </c>
      <c r="XFC32" s="71"/>
    </row>
    <row r="33" spans="1:13 16383:16383" s="61" customFormat="1" ht="54.95" customHeight="1">
      <c r="A33" s="75">
        <f>INDEX('BASIC DATA'!$C$4:$GO$103,MATCH('E-FUND REGISTER'!$J$6,'BASIC DATA'!$C$4:$C$103,0),142)</f>
        <v>0</v>
      </c>
      <c r="B33" s="75">
        <f>INDEX('BASIC DATA'!$C$4:$GO$103,MATCH('E-FUND REGISTER'!$J$6,'BASIC DATA'!$C$4:$C$103,0),143)</f>
        <v>0</v>
      </c>
      <c r="C33" s="76">
        <f>INDEX('BASIC DATA'!$C$4:$GO$103,MATCH('E-FUND REGISTER'!$J$6,'BASIC DATA'!$C$4:$C$103,0),144)</f>
        <v>0</v>
      </c>
      <c r="D33" s="76">
        <f>INDEX('BASIC DATA'!$C$4:$GO$103,MATCH('E-FUND REGISTER'!$J$6,'BASIC DATA'!$C$4:$C$103,0),145)</f>
        <v>0</v>
      </c>
      <c r="E33" s="75">
        <f>INDEX('BASIC DATA'!$C$4:$GO$103,MATCH('E-FUND REGISTER'!$J$6,'BASIC DATA'!$C$4:$C$103,0),146)</f>
        <v>0</v>
      </c>
      <c r="F33" s="75">
        <f>INDEX('BASIC DATA'!$C$4:$GO$103,MATCH('E-FUND REGISTER'!$J$6,'BASIC DATA'!$C$4:$C$103,0),147)</f>
        <v>0</v>
      </c>
      <c r="G33" s="75">
        <f t="shared" si="0"/>
        <v>450000</v>
      </c>
      <c r="H33" s="74"/>
      <c r="I33" s="3"/>
      <c r="J33" s="3"/>
      <c r="K33" s="3"/>
      <c r="L33" s="67"/>
      <c r="M33" s="66" t="str">
        <f>'BASIC DATA'!C28</f>
        <v/>
      </c>
      <c r="XFC33" s="71"/>
    </row>
    <row r="34" spans="1:13 16383:16383" s="61" customFormat="1" ht="54.95" customHeight="1">
      <c r="A34" s="75">
        <f>INDEX('BASIC DATA'!$C$4:$GO$103,MATCH('E-FUND REGISTER'!$J$6,'BASIC DATA'!$C$4:$C$103,0),148)</f>
        <v>0</v>
      </c>
      <c r="B34" s="75">
        <f>INDEX('BASIC DATA'!$C$4:$GO$103,MATCH('E-FUND REGISTER'!$J$6,'BASIC DATA'!$C$4:$C$103,0),149)</f>
        <v>0</v>
      </c>
      <c r="C34" s="76">
        <f>INDEX('BASIC DATA'!$C$4:$GO$103,MATCH('E-FUND REGISTER'!$J$6,'BASIC DATA'!$C$4:$C$103,0),150)</f>
        <v>0</v>
      </c>
      <c r="D34" s="76">
        <f>INDEX('BASIC DATA'!$C$4:$GO$103,MATCH('E-FUND REGISTER'!$J$6,'BASIC DATA'!$C$4:$C$103,0),151)</f>
        <v>0</v>
      </c>
      <c r="E34" s="75">
        <f>INDEX('BASIC DATA'!$C$4:$GO$103,MATCH('E-FUND REGISTER'!$J$6,'BASIC DATA'!$C$4:$C$103,0),152)</f>
        <v>0</v>
      </c>
      <c r="F34" s="75">
        <f>INDEX('BASIC DATA'!$C$4:$GO$103,MATCH('E-FUND REGISTER'!$J$6,'BASIC DATA'!$C$4:$C$103,0),153)</f>
        <v>0</v>
      </c>
      <c r="G34" s="75">
        <f t="shared" si="0"/>
        <v>450000</v>
      </c>
      <c r="H34" s="74"/>
      <c r="I34" s="3"/>
      <c r="J34" s="3"/>
      <c r="K34" s="3"/>
      <c r="L34" s="67"/>
      <c r="M34" s="66" t="str">
        <f>'BASIC DATA'!C29</f>
        <v/>
      </c>
      <c r="XFC34" s="71"/>
    </row>
    <row r="35" spans="1:13 16383:16383" s="61" customFormat="1" ht="54.95" customHeight="1">
      <c r="A35" s="75">
        <f>INDEX('BASIC DATA'!$C$4:$GO$103,MATCH('E-FUND REGISTER'!$J$6,'BASIC DATA'!$C$4:$C$103,0),154)</f>
        <v>0</v>
      </c>
      <c r="B35" s="75">
        <f>INDEX('BASIC DATA'!$C$4:$GO$103,MATCH('E-FUND REGISTER'!$J$6,'BASIC DATA'!$C$4:$C$103,0),155)</f>
        <v>0</v>
      </c>
      <c r="C35" s="76">
        <f>INDEX('BASIC DATA'!$C$4:$GO$103,MATCH('E-FUND REGISTER'!$J$6,'BASIC DATA'!$C$4:$C$103,0),156)</f>
        <v>0</v>
      </c>
      <c r="D35" s="76">
        <f>INDEX('BASIC DATA'!$C$4:$GO$103,MATCH('E-FUND REGISTER'!$J$6,'BASIC DATA'!$C$4:$C$103,0),157)</f>
        <v>0</v>
      </c>
      <c r="E35" s="75">
        <f>INDEX('BASIC DATA'!$C$4:$GO$103,MATCH('E-FUND REGISTER'!$J$6,'BASIC DATA'!$C$4:$C$103,0),158)</f>
        <v>0</v>
      </c>
      <c r="F35" s="75">
        <f>INDEX('BASIC DATA'!$C$4:$GO$103,MATCH('E-FUND REGISTER'!$J$6,'BASIC DATA'!$C$4:$C$103,0),159)</f>
        <v>0</v>
      </c>
      <c r="G35" s="75">
        <f t="shared" si="0"/>
        <v>450000</v>
      </c>
      <c r="H35" s="74"/>
      <c r="I35" s="3"/>
      <c r="J35" s="3"/>
      <c r="K35" s="3"/>
      <c r="L35" s="67"/>
      <c r="M35" s="66" t="str">
        <f>'BASIC DATA'!C30</f>
        <v/>
      </c>
      <c r="XFC35" s="71"/>
    </row>
    <row r="36" spans="1:13 16383:16383" s="61" customFormat="1" ht="54.95" customHeight="1">
      <c r="A36" s="75">
        <f>INDEX('BASIC DATA'!$C$4:$GO$103,MATCH('E-FUND REGISTER'!$J$6,'BASIC DATA'!$C$4:$C$103,0),160)</f>
        <v>0</v>
      </c>
      <c r="B36" s="75">
        <f>INDEX('BASIC DATA'!$C$4:$GO$103,MATCH('E-FUND REGISTER'!$J$6,'BASIC DATA'!$C$4:$C$103,0),161)</f>
        <v>0</v>
      </c>
      <c r="C36" s="76">
        <f>INDEX('BASIC DATA'!$C$4:$GO$103,MATCH('E-FUND REGISTER'!$J$6,'BASIC DATA'!$C$4:$C$103,0),162)</f>
        <v>0</v>
      </c>
      <c r="D36" s="76">
        <f>INDEX('BASIC DATA'!$C$4:$GO$103,MATCH('E-FUND REGISTER'!$J$6,'BASIC DATA'!$C$4:$C$103,0),163)</f>
        <v>0</v>
      </c>
      <c r="E36" s="75">
        <f>INDEX('BASIC DATA'!$C$4:$GO$103,MATCH('E-FUND REGISTER'!$J$6,'BASIC DATA'!$C$4:$C$103,0),164)</f>
        <v>0</v>
      </c>
      <c r="F36" s="75">
        <f>INDEX('BASIC DATA'!$C$4:$GO$103,MATCH('E-FUND REGISTER'!$J$6,'BASIC DATA'!$C$4:$C$103,0),165)</f>
        <v>0</v>
      </c>
      <c r="G36" s="75">
        <f t="shared" si="0"/>
        <v>450000</v>
      </c>
      <c r="H36" s="74"/>
      <c r="I36" s="3"/>
      <c r="J36" s="3"/>
      <c r="K36" s="3"/>
      <c r="L36" s="67"/>
      <c r="M36" s="66" t="str">
        <f>'BASIC DATA'!C31</f>
        <v/>
      </c>
      <c r="XFC36" s="71"/>
    </row>
    <row r="37" spans="1:13 16383:16383" s="61" customFormat="1" ht="54.95" customHeight="1">
      <c r="A37" s="75">
        <f>INDEX('BASIC DATA'!$C$4:$GO$103,MATCH('E-FUND REGISTER'!$J$6,'BASIC DATA'!$C$4:$C$103,0),166)</f>
        <v>0</v>
      </c>
      <c r="B37" s="75">
        <f>INDEX('BASIC DATA'!$C$4:$GO$103,MATCH('E-FUND REGISTER'!$J$6,'BASIC DATA'!$C$4:$C$103,0),167)</f>
        <v>0</v>
      </c>
      <c r="C37" s="76">
        <f>INDEX('BASIC DATA'!$C$4:$GO$103,MATCH('E-FUND REGISTER'!$J$6,'BASIC DATA'!$C$4:$C$103,0),168)</f>
        <v>0</v>
      </c>
      <c r="D37" s="76">
        <f>INDEX('BASIC DATA'!$C$4:$GO$103,MATCH('E-FUND REGISTER'!$J$6,'BASIC DATA'!$C$4:$C$103,0),169)</f>
        <v>0</v>
      </c>
      <c r="E37" s="75">
        <f>INDEX('BASIC DATA'!$C$4:$GO$103,MATCH('E-FUND REGISTER'!$J$6,'BASIC DATA'!$C$4:$C$103,0),170)</f>
        <v>0</v>
      </c>
      <c r="F37" s="75">
        <f>INDEX('BASIC DATA'!$C$4:$GO$103,MATCH('E-FUND REGISTER'!$J$6,'BASIC DATA'!$C$4:$C$103,0),171)</f>
        <v>0</v>
      </c>
      <c r="G37" s="75">
        <f t="shared" si="0"/>
        <v>450000</v>
      </c>
      <c r="H37" s="74"/>
      <c r="I37" s="3"/>
      <c r="J37" s="3"/>
      <c r="K37" s="3"/>
      <c r="L37" s="67"/>
      <c r="M37" s="66" t="str">
        <f>'BASIC DATA'!C32</f>
        <v/>
      </c>
      <c r="XFC37" s="71"/>
    </row>
    <row r="38" spans="1:13 16383:16383" s="61" customFormat="1" ht="54.95" customHeight="1">
      <c r="A38" s="75">
        <f>INDEX('BASIC DATA'!$C$4:$GO$103,MATCH('E-FUND REGISTER'!$J$6,'BASIC DATA'!$C$4:$C$103,0),172)</f>
        <v>0</v>
      </c>
      <c r="B38" s="75">
        <f>INDEX('BASIC DATA'!$C$4:$GO$103,MATCH('E-FUND REGISTER'!$J$6,'BASIC DATA'!$C$4:$C$103,0),173)</f>
        <v>0</v>
      </c>
      <c r="C38" s="76">
        <f>INDEX('BASIC DATA'!$C$4:$GO$103,MATCH('E-FUND REGISTER'!$J$6,'BASIC DATA'!$C$4:$C$103,0),174)</f>
        <v>0</v>
      </c>
      <c r="D38" s="76">
        <f>INDEX('BASIC DATA'!$C$4:$GO$103,MATCH('E-FUND REGISTER'!$J$6,'BASIC DATA'!$C$4:$C$103,0),175)</f>
        <v>0</v>
      </c>
      <c r="E38" s="75">
        <f>INDEX('BASIC DATA'!$C$4:$GO$103,MATCH('E-FUND REGISTER'!$J$6,'BASIC DATA'!$C$4:$C$103,0),176)</f>
        <v>0</v>
      </c>
      <c r="F38" s="75">
        <f>INDEX('BASIC DATA'!$C$4:$GO$103,MATCH('E-FUND REGISTER'!$J$6,'BASIC DATA'!$C$4:$C$103,0),177)</f>
        <v>0</v>
      </c>
      <c r="G38" s="75">
        <f t="shared" si="0"/>
        <v>450000</v>
      </c>
      <c r="H38" s="74"/>
      <c r="I38" s="3"/>
      <c r="J38" s="3"/>
      <c r="K38" s="3"/>
      <c r="L38" s="67"/>
      <c r="M38" s="66" t="str">
        <f>'BASIC DATA'!C33</f>
        <v/>
      </c>
      <c r="XFC38" s="71"/>
    </row>
    <row r="39" spans="1:13 16383:16383" s="61" customFormat="1" ht="54.95" customHeight="1">
      <c r="A39" s="75">
        <f>INDEX('BASIC DATA'!$C$4:$GO$103,MATCH('E-FUND REGISTER'!$J$6,'BASIC DATA'!$C$4:$C$103,0),178)</f>
        <v>0</v>
      </c>
      <c r="B39" s="75">
        <f>INDEX('BASIC DATA'!$C$4:$GO$103,MATCH('E-FUND REGISTER'!$J$6,'BASIC DATA'!$C$4:$C$103,0),179)</f>
        <v>0</v>
      </c>
      <c r="C39" s="76">
        <f>INDEX('BASIC DATA'!$C$4:$GO$103,MATCH('E-FUND REGISTER'!$J$6,'BASIC DATA'!$C$4:$C$103,0),180)</f>
        <v>0</v>
      </c>
      <c r="D39" s="76">
        <f>INDEX('BASIC DATA'!$C$4:$GO$103,MATCH('E-FUND REGISTER'!$J$6,'BASIC DATA'!$C$4:$C$103,0),181)</f>
        <v>0</v>
      </c>
      <c r="E39" s="75">
        <f>INDEX('BASIC DATA'!$C$4:$GO$103,MATCH('E-FUND REGISTER'!$J$6,'BASIC DATA'!$C$4:$C$103,0),182)</f>
        <v>0</v>
      </c>
      <c r="F39" s="75">
        <f>INDEX('BASIC DATA'!$C$4:$GO$103,MATCH('E-FUND REGISTER'!$J$6,'BASIC DATA'!$C$4:$C$103,0),183)</f>
        <v>0</v>
      </c>
      <c r="G39" s="75">
        <f t="shared" si="0"/>
        <v>450000</v>
      </c>
      <c r="H39" s="74"/>
      <c r="I39" s="3"/>
      <c r="J39" s="3"/>
      <c r="K39" s="3"/>
      <c r="L39" s="67"/>
      <c r="M39" s="66" t="str">
        <f>'BASIC DATA'!C34</f>
        <v/>
      </c>
      <c r="XFC39" s="71"/>
    </row>
    <row r="40" spans="1:13 16383:16383" s="61" customFormat="1" ht="54.95" customHeight="1">
      <c r="A40" s="75">
        <f>INDEX('BASIC DATA'!$C$4:$GO$103,MATCH('E-FUND REGISTER'!$J$6,'BASIC DATA'!$C$4:$C$103,0),184)</f>
        <v>0</v>
      </c>
      <c r="B40" s="75">
        <f>INDEX('BASIC DATA'!$C$4:$GO$103,MATCH('E-FUND REGISTER'!$J$6,'BASIC DATA'!$C$4:$C$103,0),185)</f>
        <v>0</v>
      </c>
      <c r="C40" s="76">
        <f>INDEX('BASIC DATA'!$C$4:$GO$103,MATCH('E-FUND REGISTER'!$J$6,'BASIC DATA'!$C$4:$C$103,0),186)</f>
        <v>0</v>
      </c>
      <c r="D40" s="76">
        <f>INDEX('BASIC DATA'!$C$4:$GO$103,MATCH('E-FUND REGISTER'!$J$6,'BASIC DATA'!$C$4:$C$103,0),187)</f>
        <v>0</v>
      </c>
      <c r="E40" s="75">
        <f>INDEX('BASIC DATA'!$C$4:$GO$103,MATCH('E-FUND REGISTER'!$J$6,'BASIC DATA'!$C$4:$C$103,0),188)</f>
        <v>0</v>
      </c>
      <c r="F40" s="75">
        <f>INDEX('BASIC DATA'!$C$4:$GO$103,MATCH('E-FUND REGISTER'!$J$6,'BASIC DATA'!$C$4:$C$103,0),189)</f>
        <v>0</v>
      </c>
      <c r="G40" s="75">
        <f t="shared" si="0"/>
        <v>450000</v>
      </c>
      <c r="H40" s="74"/>
      <c r="I40" s="3"/>
      <c r="J40" s="3"/>
      <c r="K40" s="3"/>
      <c r="L40" s="67"/>
      <c r="M40" s="66" t="str">
        <f>'BASIC DATA'!C35</f>
        <v/>
      </c>
      <c r="XFC40" s="71"/>
    </row>
    <row r="41" spans="1:13 16383:16383" s="61" customFormat="1" ht="54.95" customHeight="1">
      <c r="A41" s="75" t="str">
        <f>INDEX('BASIC DATA'!$C$4:$GO$103,MATCH('E-FUND REGISTER'!$J$6,'BASIC DATA'!$C$4:$C$103,0),190)</f>
        <v>27/01/2022</v>
      </c>
      <c r="B41" s="75">
        <f>INDEX('BASIC DATA'!$C$4:$GO$103,MATCH('E-FUND REGISTER'!$J$6,'BASIC DATA'!$C$4:$C$103,0),191)</f>
        <v>0</v>
      </c>
      <c r="C41" s="76">
        <f>INDEX('BASIC DATA'!$C$4:$GO$103,MATCH('E-FUND REGISTER'!$J$6,'BASIC DATA'!$C$4:$C$103,0),192)</f>
        <v>0</v>
      </c>
      <c r="D41" s="76">
        <f>INDEX('BASIC DATA'!$C$4:$GO$103,MATCH('E-FUND REGISTER'!$J$6,'BASIC DATA'!$C$4:$C$103,0),193)</f>
        <v>0</v>
      </c>
      <c r="E41" s="75">
        <f>INDEX('BASIC DATA'!$C$4:$GO$103,MATCH('E-FUND REGISTER'!$J$6,'BASIC DATA'!$C$4:$C$103,0),194)</f>
        <v>0</v>
      </c>
      <c r="F41" s="75">
        <f>INDEX('BASIC DATA'!$C$4:$GO$103,MATCH('E-FUND REGISTER'!$J$6,'BASIC DATA'!$C$4:$C$103,0),195)</f>
        <v>0</v>
      </c>
      <c r="G41" s="75">
        <f t="shared" si="0"/>
        <v>450000</v>
      </c>
      <c r="H41" s="74"/>
      <c r="I41" s="3"/>
      <c r="J41" s="3"/>
      <c r="K41" s="3"/>
      <c r="L41" s="67"/>
      <c r="M41" s="66" t="str">
        <f>'BASIC DATA'!C36</f>
        <v/>
      </c>
      <c r="XFC41" s="71"/>
    </row>
    <row r="42" spans="1:13 16383:16383" s="61" customFormat="1" ht="30" customHeight="1">
      <c r="A42" s="161" t="s">
        <v>53</v>
      </c>
      <c r="B42" s="162"/>
      <c r="C42" s="77"/>
      <c r="D42" s="78"/>
      <c r="E42" s="79" t="s">
        <v>65</v>
      </c>
      <c r="F42" s="77"/>
      <c r="G42" s="77">
        <f>G40+C41-D41</f>
        <v>450000</v>
      </c>
      <c r="H42" s="74"/>
      <c r="I42" s="2"/>
      <c r="J42" s="2"/>
      <c r="K42" s="2"/>
      <c r="XFC42" s="71"/>
    </row>
    <row r="43" spans="1:13 16383:16383" s="61" customFormat="1" ht="9.9499999999999993" customHeight="1">
      <c r="A43" s="91" t="s">
        <v>70</v>
      </c>
      <c r="B43" s="92"/>
      <c r="C43" s="92"/>
      <c r="D43" s="92"/>
      <c r="E43" s="92"/>
      <c r="F43" s="92"/>
      <c r="G43" s="92"/>
      <c r="H43" s="92"/>
      <c r="I43" s="1"/>
      <c r="J43" s="1"/>
      <c r="K43" s="1"/>
      <c r="XFC43" s="71"/>
    </row>
    <row r="44" spans="1:13 16383:16383" s="61" customFormat="1" ht="30" customHeight="1">
      <c r="A44" s="91" t="s">
        <v>70</v>
      </c>
      <c r="B44" s="93" t="s">
        <v>56</v>
      </c>
      <c r="C44" s="158">
        <f>G9</f>
        <v>450000</v>
      </c>
      <c r="D44" s="159"/>
      <c r="E44" s="92"/>
      <c r="F44" s="92"/>
      <c r="G44" s="92"/>
      <c r="H44" s="92"/>
      <c r="I44" s="1"/>
      <c r="J44" s="1"/>
      <c r="K44" s="1"/>
      <c r="XFC44" s="71"/>
    </row>
    <row r="45" spans="1:13 16383:16383" s="61" customFormat="1" ht="30" customHeight="1">
      <c r="A45" s="91" t="s">
        <v>70</v>
      </c>
      <c r="B45" s="93" t="str">
        <f>XFD10&amp;'MASTER DATA'!C4</f>
        <v>Receipts:-2021/22</v>
      </c>
      <c r="C45" s="158">
        <f>C10+C11+C12+C13+C14+C15+C16+C17+C18+C19+C20+C21+C22+C23+C24+C25+C26+C27+C28+C29+C30+C31+C32+C33+C34+C35+C36+C37+C38+C39+C40+C41</f>
        <v>0</v>
      </c>
      <c r="D45" s="159"/>
      <c r="E45" s="92"/>
      <c r="F45" s="92"/>
      <c r="G45" s="92"/>
      <c r="H45" s="92"/>
      <c r="I45" s="1"/>
      <c r="J45" s="1"/>
      <c r="K45" s="1"/>
      <c r="XFC45" s="71"/>
    </row>
    <row r="46" spans="1:13 16383:16383" s="61" customFormat="1" ht="30" customHeight="1">
      <c r="A46" s="91" t="s">
        <v>70</v>
      </c>
      <c r="B46" s="93" t="s">
        <v>67</v>
      </c>
      <c r="C46" s="160">
        <f>C44+C45</f>
        <v>450000</v>
      </c>
      <c r="D46" s="159"/>
      <c r="E46" s="92"/>
      <c r="F46" s="92"/>
      <c r="G46" s="92"/>
      <c r="H46" s="92"/>
      <c r="I46" s="1"/>
      <c r="J46" s="1"/>
      <c r="K46" s="1"/>
      <c r="XFC46" s="71"/>
    </row>
    <row r="47" spans="1:13 16383:16383" s="61" customFormat="1" ht="30" customHeight="1">
      <c r="A47" s="91" t="s">
        <v>70</v>
      </c>
      <c r="B47" s="93" t="str">
        <f>XFD11&amp;'MASTER DATA'!C4</f>
        <v>Payments:-2021/22</v>
      </c>
      <c r="C47" s="158">
        <f>D10+D11+D12+D13+D14+D15+D16+D17+D18+D19+D20+D21+D22+D23+D24+D25+D26+D27+D28+D29+D30+D31+D32+D33+D34+D35+D36+D37+D38+D39+D40+D41</f>
        <v>0</v>
      </c>
      <c r="D47" s="159"/>
      <c r="E47" s="92"/>
      <c r="F47" s="92"/>
      <c r="G47" s="92"/>
      <c r="H47" s="92"/>
      <c r="I47" s="1"/>
      <c r="J47" s="1"/>
      <c r="K47" s="1"/>
      <c r="XFC47" s="71"/>
    </row>
    <row r="48" spans="1:13 16383:16383" s="61" customFormat="1" ht="30" customHeight="1">
      <c r="A48" s="91" t="s">
        <v>70</v>
      </c>
      <c r="B48" s="93" t="s">
        <v>69</v>
      </c>
      <c r="C48" s="160">
        <f>C46-C47</f>
        <v>450000</v>
      </c>
      <c r="D48" s="159"/>
      <c r="E48" s="92"/>
      <c r="F48" s="92"/>
      <c r="G48" s="92"/>
      <c r="H48" s="92"/>
      <c r="I48" s="1"/>
      <c r="J48" s="1"/>
      <c r="K48" s="1"/>
      <c r="XFC48" s="71"/>
    </row>
    <row r="49" spans="1:11" s="71" customFormat="1" ht="35.1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11" s="61" customFormat="1" ht="35.1" hidden="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61" customFormat="1" ht="35.1" hidden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s="61" customFormat="1" ht="35.1" hidden="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s="61" customFormat="1" ht="35.1" hidden="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61" customFormat="1" ht="35.1" hidden="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61" customFormat="1" ht="35.1" hidden="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s="61" customFormat="1" ht="35.1" hidden="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61" customFormat="1" ht="35.1" hidden="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61" customFormat="1" ht="35.1" hidden="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61" customFormat="1" ht="35.1" hidden="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61" customFormat="1" ht="35.1" hidden="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61" customFormat="1" ht="35.1" hidden="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s="61" customFormat="1" ht="35.1" hidden="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s="61" customFormat="1" ht="35.1" hidden="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s="61" customFormat="1" ht="35.1" hidden="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61" customFormat="1" ht="35.1" hidden="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s="61" customFormat="1" ht="35.1" hidden="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s="61" customFormat="1" ht="35.1" hidden="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s="61" customFormat="1" ht="35.1" hidden="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s="61" customFormat="1" ht="35.1" hidden="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s="61" customFormat="1" ht="35.1" hidden="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s="61" customFormat="1" ht="35.1" hidden="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s="61" customFormat="1" ht="35.1" hidden="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s="61" customFormat="1" ht="35.1" hidden="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61" customFormat="1" ht="35.1" hidden="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s="61" customFormat="1" ht="35.1" hidden="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s="61" customFormat="1" ht="35.1" hidden="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s="61" customFormat="1" ht="35.1" hidden="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s="61" customFormat="1" ht="35.1" hidden="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61" customFormat="1" ht="35.1" hidden="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61" customFormat="1" ht="35.1" hidden="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s="61" customFormat="1" ht="35.1" hidden="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s="61" customFormat="1" ht="35.1" hidden="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s="61" customFormat="1" ht="35.1" hidden="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s="61" customFormat="1" ht="35.1" hidden="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s="61" customFormat="1" ht="35.1" hidden="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s="61" customFormat="1" ht="35.1" hidden="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s="61" customFormat="1" ht="35.1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s="61" customFormat="1" ht="35.1" hidden="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61" customFormat="1" ht="35.1" hidden="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61" customFormat="1" ht="35.1" hidden="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s="61" customFormat="1" ht="35.1" hidden="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s="61" customFormat="1" ht="35.1" hidden="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s="61" customFormat="1" ht="35.1" hidden="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s="61" customFormat="1" ht="35.1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s="61" customFormat="1" ht="35.1" hidden="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s="61" customFormat="1" ht="35.1" hidden="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s="61" customFormat="1" ht="35.1" hidden="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s="61" customFormat="1" ht="35.1" hidden="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s="61" customFormat="1" ht="35.1" hidden="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s="61" customFormat="1" ht="35.1" hidden="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s="61" customFormat="1" ht="35.1" hidden="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s="61" customFormat="1" ht="35.1" hidden="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s="61" customFormat="1" ht="35.1" hidden="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s="61" customFormat="1" ht="35.1" hidden="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s="61" customFormat="1" ht="35.1" hidden="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s="61" customFormat="1" ht="35.1" hidden="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s="61" customFormat="1" ht="35.1" hidden="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s="61" customFormat="1" ht="35.1" hidden="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s="61" customFormat="1" ht="35.1" hidden="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s="61" customFormat="1" ht="35.1" hidden="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s="61" customFormat="1" ht="35.1" hidden="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s="61" customFormat="1" ht="35.1" hidden="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s="61" customFormat="1" ht="35.1" hidden="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s="61" customFormat="1" ht="35.1" hidden="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s="61" customFormat="1" ht="35.1" hidden="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s="61" customFormat="1" ht="35.1" hidden="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s="61" customFormat="1" ht="35.1" hidden="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s="61" customFormat="1" ht="35.1" hidden="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s="61" customFormat="1" ht="35.1" hidden="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s="61" customFormat="1" ht="35.1" hidden="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s="61" customFormat="1" ht="35.1" hidden="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s="61" customFormat="1" ht="35.1" hidden="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s="61" customFormat="1" ht="35.1" hidden="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s="61" customFormat="1" ht="35.1" hidden="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s="61" customFormat="1" ht="35.1" hidden="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s="61" customFormat="1" ht="35.1" hidden="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s="61" customFormat="1" ht="35.1" hidden="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s="61" customFormat="1" ht="35.1" hidden="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s="61" customFormat="1" ht="35.1" hidden="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s="61" customFormat="1" ht="35.1" hidden="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s="61" customFormat="1" ht="35.1" hidden="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s="61" customFormat="1" ht="35.1" hidden="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s="61" customFormat="1" ht="35.1" hidden="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s="61" customFormat="1" ht="35.1" hidden="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s="61" customFormat="1" ht="35.1" hidden="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s="61" customFormat="1" ht="35.1" hidden="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s="61" customFormat="1" ht="35.1" hidden="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s="61" customFormat="1" ht="35.1" hidden="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s="61" customFormat="1" ht="35.1" hidden="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s="61" customFormat="1" ht="35.1" hidden="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s="61" customFormat="1" ht="35.1" hidden="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s="61" customFormat="1" ht="35.1" hidden="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s="61" customFormat="1" ht="35.1" hidden="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s="61" customFormat="1" ht="35.1" hidden="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s="61" customFormat="1" ht="35.1" hidden="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s="61" customFormat="1" ht="35.1" hidden="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s="61" customFormat="1" ht="35.1" hidden="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s="61" customFormat="1" ht="35.1" hidden="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s="61" customFormat="1" ht="35.1" hidden="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s="61" customFormat="1" ht="35.1" hidden="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s="61" customFormat="1" ht="35.1" hidden="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s="61" customFormat="1" ht="35.1" hidden="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s="61" customFormat="1" ht="35.1" hidden="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s="61" customFormat="1" ht="35.1" hidden="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s="61" customFormat="1" ht="35.1" hidden="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s="61" customFormat="1" ht="35.1" hidden="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s="61" customFormat="1" ht="35.1" hidden="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s="61" customFormat="1" ht="35.1" hidden="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s="61" customFormat="1" ht="35.1" hidden="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s="61" customFormat="1" ht="35.1" hidden="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s="61" customFormat="1" ht="35.1" hidden="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s="61" customFormat="1" ht="35.1" hidden="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s="61" customFormat="1" ht="35.1" hidden="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s="61" customFormat="1" ht="35.1" hidden="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s="61" customFormat="1" ht="35.1" hidden="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s="61" customFormat="1" ht="35.1" hidden="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s="61" customFormat="1" ht="35.1" hidden="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s="61" customFormat="1" ht="35.1" hidden="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s="61" customFormat="1" ht="35.1" hidden="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s="61" customFormat="1" ht="35.1" hidden="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s="61" customFormat="1" ht="35.1" hidden="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s="61" customFormat="1" ht="35.1" hidden="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s="61" customFormat="1" ht="35.1" hidden="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s="61" customFormat="1" ht="35.1" hidden="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s="61" customFormat="1" ht="35.1" hidden="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s="61" customFormat="1" ht="35.1" hidden="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s="61" customFormat="1" ht="35.1" hidden="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s="61" customFormat="1" ht="35.1" hidden="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s="61" customFormat="1" ht="35.1" hidden="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s="61" customFormat="1" ht="35.1" hidden="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s="61" customFormat="1" ht="35.1" hidden="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s="61" customFormat="1" ht="35.1" hidden="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s="61" customFormat="1" ht="35.1" hidden="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s="61" customFormat="1" ht="35.1" hidden="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61" customFormat="1" ht="35.1" hidden="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61" customFormat="1" ht="35.1" hidden="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s="61" customFormat="1" ht="35.1" hidden="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s="61" customFormat="1" ht="35.1" hidden="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s="61" customFormat="1" ht="35.1" hidden="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s="61" customFormat="1" ht="35.1" hidden="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s="61" customFormat="1" ht="35.1" hidden="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s="61" customFormat="1" ht="35.1" hidden="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s="61" customFormat="1" ht="35.1" hidden="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s="61" customFormat="1" ht="35.1" hidden="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s="61" customFormat="1" ht="35.1" hidden="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s="61" customFormat="1" ht="35.1" hidden="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s="61" customFormat="1" ht="35.1" hidden="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s="61" customFormat="1" ht="35.1" hidden="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s="61" customFormat="1" ht="35.1" hidden="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s="61" customFormat="1" ht="35.1" hidden="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s="61" customFormat="1" ht="35.1" hidden="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s="61" customFormat="1" ht="35.1" hidden="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s="61" customFormat="1" ht="35.1" hidden="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s="61" customFormat="1" ht="35.1" hidden="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s="61" customFormat="1" ht="35.1" hidden="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s="61" customFormat="1" ht="35.1" hidden="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s="61" customFormat="1" ht="35.1" hidden="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s="61" customFormat="1" ht="35.1" hidden="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s="61" customFormat="1" ht="35.1" hidden="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s="61" customFormat="1" ht="35.1" hidden="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s="61" customFormat="1" ht="35.1" hidden="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s="61" customFormat="1" ht="35.1" hidden="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s="61" customFormat="1" ht="35.1" hidden="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s="61" customFormat="1" ht="35.1" hidden="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s="61" customFormat="1" ht="35.1" hidden="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s="61" customFormat="1" ht="35.1" hidden="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s="61" customFormat="1" ht="35.1" hidden="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s="61" customFormat="1" ht="35.1" hidden="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s="61" customFormat="1" ht="35.1" hidden="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s="61" customFormat="1" ht="35.1" hidden="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s="61" customFormat="1" ht="35.1" hidden="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s="61" customFormat="1" ht="35.1" hidden="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s="61" customFormat="1" ht="35.1" hidden="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s="61" customFormat="1" ht="35.1" hidden="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s="61" customFormat="1" ht="35.1" hidden="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s="61" customFormat="1" ht="35.1" hidden="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s="61" customFormat="1" ht="35.1" hidden="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s="61" customFormat="1" ht="35.1" hidden="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s="61" customFormat="1" ht="35.1" hidden="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s="61" customFormat="1" ht="35.1" hidden="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s="61" customFormat="1" ht="35.1" hidden="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s="61" customFormat="1" ht="35.1" hidden="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s="61" customFormat="1" ht="35.1" hidden="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s="61" customFormat="1" ht="35.1" hidden="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s="61" customFormat="1" ht="35.1" hidden="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s="61" customFormat="1" ht="35.1" hidden="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s="61" customFormat="1" ht="35.1" hidden="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s="61" customFormat="1" ht="35.1" hidden="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s="61" customFormat="1" ht="35.1" hidden="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s="61" customFormat="1" ht="35.1" hidden="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s="61" customFormat="1" ht="35.1" hidden="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s="61" customFormat="1" ht="35.1" hidden="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s="61" customFormat="1" ht="35.1" hidden="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s="61" customFormat="1" ht="35.1" hidden="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s="61" customFormat="1" ht="35.1" hidden="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s="61" customFormat="1" ht="35.1" hidden="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s="61" customFormat="1" ht="35.1" hidden="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s="61" customFormat="1" ht="35.1" hidden="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s="61" customFormat="1" ht="35.1" hidden="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s="61" customFormat="1" ht="35.1" hidden="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s="61" customFormat="1" ht="35.1" hidden="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s="61" customFormat="1" ht="35.1" hidden="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s="61" customFormat="1" ht="35.1" hidden="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s="61" customFormat="1" ht="35.1" hidden="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s="61" customFormat="1" ht="35.1" hidden="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s="61" customFormat="1" ht="35.1" hidden="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s="61" customFormat="1" ht="35.1" hidden="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s="61" customFormat="1" ht="35.1" hidden="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s="61" customFormat="1" ht="35.1" hidden="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s="61" customFormat="1" ht="35.1" hidden="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s="61" customFormat="1" ht="35.1" hidden="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s="61" customFormat="1" ht="35.1" hidden="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s="61" customFormat="1" ht="35.1" hidden="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s="61" customFormat="1" ht="35.1" hidden="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s="61" customFormat="1" ht="35.1" hidden="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s="61" customFormat="1" ht="35.1" hidden="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s="64" customFormat="1" ht="35.1" hidden="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s="1" customFormat="1" ht="35.1" hidden="1" customHeight="1"/>
    <row r="269" spans="1:11" s="1" customFormat="1" ht="35.1" hidden="1" customHeight="1"/>
    <row r="270" spans="1:11" s="1" customFormat="1" ht="35.1" hidden="1" customHeight="1"/>
    <row r="271" spans="1:11" s="1" customFormat="1" ht="35.1" hidden="1" customHeight="1"/>
    <row r="272" spans="1:11" s="1" customFormat="1" ht="35.1" hidden="1" customHeight="1"/>
    <row r="273" s="1" customFormat="1" ht="35.1" hidden="1" customHeight="1"/>
    <row r="274" s="1" customFormat="1" ht="35.1" hidden="1" customHeight="1"/>
    <row r="275" s="1" customFormat="1" ht="35.1" hidden="1" customHeight="1"/>
    <row r="276" s="1" customFormat="1" ht="35.1" hidden="1" customHeight="1"/>
    <row r="277" s="1" customFormat="1" ht="35.1" hidden="1" customHeight="1"/>
    <row r="278" s="1" customFormat="1" ht="35.1" hidden="1" customHeight="1"/>
    <row r="279" s="1" customFormat="1" ht="35.1" hidden="1" customHeight="1"/>
    <row r="280" s="1" customFormat="1" ht="35.1" hidden="1" customHeight="1"/>
    <row r="281" s="1" customFormat="1" ht="35.1" hidden="1" customHeight="1"/>
    <row r="282" s="1" customFormat="1" ht="35.1" hidden="1" customHeight="1"/>
    <row r="283" s="1" customFormat="1" ht="35.1" hidden="1" customHeight="1"/>
    <row r="284" s="1" customFormat="1" ht="35.1" hidden="1" customHeight="1"/>
    <row r="285" s="1" customFormat="1" ht="35.1" hidden="1" customHeight="1"/>
    <row r="286" s="1" customFormat="1" ht="35.1" hidden="1" customHeight="1"/>
    <row r="287" s="1" customFormat="1" ht="35.1" hidden="1" customHeight="1"/>
    <row r="288" s="1" customFormat="1" ht="35.1" hidden="1" customHeight="1"/>
    <row r="289" s="1" customFormat="1" ht="35.1" hidden="1" customHeight="1"/>
    <row r="290" s="1" customFormat="1" ht="35.1" hidden="1" customHeight="1"/>
    <row r="291" s="1" customFormat="1" ht="35.1" hidden="1" customHeight="1"/>
    <row r="292" s="1" customFormat="1" ht="35.1" hidden="1" customHeight="1"/>
    <row r="293" s="1" customFormat="1" ht="35.1" hidden="1" customHeight="1"/>
    <row r="294" s="1" customFormat="1" ht="35.1" hidden="1" customHeight="1"/>
    <row r="295" s="1" customFormat="1" ht="35.1" hidden="1" customHeight="1"/>
    <row r="296" s="1" customFormat="1" ht="35.1" hidden="1" customHeight="1"/>
    <row r="297" s="1" customFormat="1" ht="35.1" hidden="1" customHeight="1"/>
    <row r="298" s="1" customFormat="1" ht="35.1" hidden="1" customHeight="1"/>
    <row r="299" s="1" customFormat="1" ht="35.1" hidden="1" customHeight="1"/>
    <row r="300" s="1" customFormat="1" ht="35.1" hidden="1" customHeight="1"/>
    <row r="301" s="1" customFormat="1" ht="35.1" hidden="1" customHeight="1"/>
    <row r="302" s="1" customFormat="1" ht="35.1" hidden="1" customHeight="1"/>
    <row r="303" s="1" customFormat="1" ht="35.1" hidden="1" customHeight="1"/>
    <row r="304" s="1" customFormat="1" ht="35.1" hidden="1" customHeight="1"/>
    <row r="305" s="1" customFormat="1" ht="35.1" hidden="1" customHeight="1"/>
    <row r="306" s="1" customFormat="1" ht="35.1" hidden="1" customHeight="1"/>
    <row r="307" s="1" customFormat="1" ht="35.1" hidden="1" customHeight="1"/>
    <row r="308" s="1" customFormat="1" ht="35.1" hidden="1" customHeight="1"/>
    <row r="309" s="1" customFormat="1" ht="35.1" hidden="1" customHeight="1"/>
    <row r="310" s="1" customFormat="1" ht="35.1" hidden="1" customHeight="1"/>
    <row r="311" s="1" customFormat="1" ht="35.1" hidden="1" customHeight="1"/>
    <row r="312" s="1" customFormat="1" ht="35.1" hidden="1" customHeight="1"/>
    <row r="313" s="1" customFormat="1" ht="35.1" hidden="1" customHeight="1"/>
    <row r="314" s="1" customFormat="1" ht="35.1" hidden="1" customHeight="1"/>
    <row r="315" s="1" customFormat="1" ht="35.1" hidden="1" customHeight="1"/>
    <row r="316" s="1" customFormat="1" ht="35.1" hidden="1" customHeight="1"/>
    <row r="317" s="1" customFormat="1" ht="35.1" hidden="1" customHeight="1"/>
    <row r="318" s="1" customFormat="1" ht="35.1" hidden="1" customHeight="1"/>
    <row r="319" s="1" customFormat="1" ht="35.1" hidden="1" customHeight="1"/>
    <row r="320" s="1" customFormat="1" ht="35.1" hidden="1" customHeight="1"/>
    <row r="321" s="1" customFormat="1" ht="35.1" hidden="1" customHeight="1"/>
    <row r="322" s="1" customFormat="1" ht="35.1" hidden="1" customHeight="1"/>
    <row r="323" s="1" customFormat="1" ht="35.1" hidden="1" customHeight="1"/>
    <row r="324" s="1" customFormat="1" ht="35.1" hidden="1" customHeight="1"/>
    <row r="325" s="1" customFormat="1" ht="35.1" hidden="1" customHeight="1"/>
    <row r="326" s="1" customFormat="1" ht="35.1" hidden="1" customHeight="1"/>
    <row r="327" s="1" customFormat="1" ht="35.1" hidden="1" customHeight="1"/>
    <row r="328" s="1" customFormat="1" ht="35.1" hidden="1" customHeight="1"/>
    <row r="329" s="1" customFormat="1" ht="35.1" hidden="1" customHeight="1"/>
    <row r="330" s="1" customFormat="1" ht="35.1" hidden="1" customHeight="1"/>
    <row r="331" s="1" customFormat="1" ht="35.1" hidden="1" customHeight="1"/>
    <row r="332" s="1" customFormat="1" ht="35.1" hidden="1" customHeight="1"/>
    <row r="333" s="1" customFormat="1" ht="35.1" hidden="1" customHeight="1"/>
    <row r="334" s="1" customFormat="1" ht="35.1" hidden="1" customHeight="1"/>
    <row r="335" s="1" customFormat="1" ht="35.1" hidden="1" customHeight="1"/>
    <row r="336" s="1" customFormat="1" ht="35.1" hidden="1" customHeight="1"/>
    <row r="337" s="1" customFormat="1" ht="35.1" hidden="1" customHeight="1"/>
    <row r="338" s="1" customFormat="1" ht="35.1" hidden="1" customHeight="1"/>
    <row r="339" s="1" customFormat="1" ht="35.1" hidden="1" customHeight="1"/>
    <row r="340" s="1" customFormat="1" ht="35.1" hidden="1" customHeight="1"/>
    <row r="341" s="1" customFormat="1" ht="35.1" hidden="1" customHeight="1"/>
    <row r="342" s="1" customFormat="1" ht="35.1" hidden="1" customHeight="1"/>
    <row r="343" s="1" customFormat="1" ht="35.1" hidden="1" customHeight="1"/>
    <row r="344" s="1" customFormat="1" ht="35.1" hidden="1" customHeight="1"/>
    <row r="345" s="1" customFormat="1" ht="35.1" hidden="1" customHeight="1"/>
    <row r="346" s="1" customFormat="1" ht="35.1" hidden="1" customHeight="1"/>
    <row r="347" s="1" customFormat="1" ht="35.1" hidden="1" customHeight="1"/>
    <row r="348" s="1" customFormat="1" ht="35.1" hidden="1" customHeight="1"/>
    <row r="349" s="1" customFormat="1" ht="35.1" hidden="1" customHeight="1"/>
    <row r="350" s="1" customFormat="1" ht="35.1" hidden="1" customHeight="1"/>
    <row r="351" s="1" customFormat="1" ht="35.1" hidden="1" customHeight="1"/>
    <row r="352" s="1" customFormat="1" ht="35.1" hidden="1" customHeight="1"/>
    <row r="353" s="1" customFormat="1" ht="35.1" hidden="1" customHeight="1"/>
    <row r="354" s="1" customFormat="1" ht="35.1" hidden="1" customHeight="1"/>
    <row r="355" s="1" customFormat="1" ht="35.1" hidden="1" customHeight="1"/>
    <row r="356" s="1" customFormat="1" ht="35.1" hidden="1" customHeight="1"/>
    <row r="357" s="1" customFormat="1" ht="35.1" hidden="1" customHeight="1"/>
    <row r="358" s="1" customFormat="1" ht="35.1" hidden="1" customHeight="1"/>
    <row r="359" s="1" customFormat="1" ht="35.1" hidden="1" customHeight="1"/>
    <row r="360" s="1" customFormat="1" ht="35.1" hidden="1" customHeight="1"/>
    <row r="361" s="1" customFormat="1" ht="35.1" hidden="1" customHeight="1"/>
    <row r="362" s="1" customFormat="1" ht="35.1" hidden="1" customHeight="1"/>
    <row r="363" s="1" customFormat="1" ht="35.1" hidden="1" customHeight="1"/>
    <row r="364" s="1" customFormat="1" ht="35.1" hidden="1" customHeight="1"/>
    <row r="365" s="1" customFormat="1" ht="35.1" hidden="1" customHeight="1"/>
    <row r="366" s="1" customFormat="1" ht="35.1" hidden="1" customHeight="1"/>
    <row r="367" s="1" customFormat="1" ht="35.1" hidden="1" customHeight="1"/>
    <row r="368" s="1" customFormat="1" ht="35.1" hidden="1" customHeight="1"/>
    <row r="369" s="1" customFormat="1" ht="35.1" hidden="1" customHeight="1"/>
    <row r="370" s="1" customFormat="1" ht="35.1" hidden="1" customHeight="1"/>
    <row r="371" s="1" customFormat="1" ht="35.1" hidden="1" customHeight="1"/>
    <row r="372" s="1" customFormat="1" ht="35.1" hidden="1" customHeight="1"/>
    <row r="373" s="1" customFormat="1" ht="35.1" hidden="1" customHeight="1"/>
    <row r="374" s="1" customFormat="1" ht="35.1" hidden="1" customHeight="1"/>
    <row r="375" s="1" customFormat="1" ht="35.1" hidden="1" customHeight="1"/>
    <row r="376" s="1" customFormat="1" ht="35.1" hidden="1" customHeight="1"/>
    <row r="377" s="1" customFormat="1" ht="35.1" hidden="1" customHeight="1"/>
    <row r="378" s="1" customFormat="1" ht="35.1" hidden="1" customHeight="1"/>
    <row r="379" s="1" customFormat="1" ht="35.1" hidden="1" customHeight="1"/>
    <row r="380" s="1" customFormat="1" ht="35.1" hidden="1" customHeight="1"/>
    <row r="381" s="1" customFormat="1" ht="35.1" hidden="1" customHeight="1"/>
    <row r="382" s="1" customFormat="1" ht="35.1" hidden="1" customHeight="1"/>
    <row r="383" s="1" customFormat="1" ht="35.1" hidden="1" customHeight="1"/>
    <row r="384" s="1" customFormat="1" ht="35.1" hidden="1" customHeight="1"/>
    <row r="385" s="1" customFormat="1" ht="35.1" hidden="1" customHeight="1"/>
    <row r="386" s="1" customFormat="1" ht="35.1" hidden="1" customHeight="1"/>
    <row r="387" s="1" customFormat="1" ht="35.1" hidden="1" customHeight="1"/>
    <row r="388" s="1" customFormat="1" ht="35.1" hidden="1" customHeight="1"/>
    <row r="389" s="1" customFormat="1" ht="35.1" hidden="1" customHeight="1"/>
    <row r="390" s="1" customFormat="1" ht="35.1" hidden="1" customHeight="1"/>
    <row r="391" s="1" customFormat="1" ht="35.1" hidden="1" customHeight="1"/>
    <row r="392" s="1" customFormat="1" ht="35.1" hidden="1" customHeight="1"/>
    <row r="393" s="1" customFormat="1" ht="35.1" hidden="1" customHeight="1"/>
    <row r="394" s="1" customFormat="1" ht="35.1" hidden="1" customHeight="1"/>
    <row r="395" s="1" customFormat="1" ht="35.1" hidden="1" customHeight="1"/>
    <row r="396" s="1" customFormat="1" ht="35.1" hidden="1" customHeight="1"/>
    <row r="397" s="1" customFormat="1" ht="35.1" hidden="1" customHeight="1"/>
    <row r="398" s="1" customFormat="1" ht="35.1" hidden="1" customHeight="1"/>
    <row r="399" s="1" customFormat="1" ht="35.1" hidden="1" customHeight="1"/>
    <row r="400" s="1" customFormat="1" ht="35.1" hidden="1" customHeight="1"/>
    <row r="401" s="1" customFormat="1" ht="35.1" hidden="1" customHeight="1"/>
    <row r="402" s="1" customFormat="1" ht="35.1" hidden="1" customHeight="1"/>
    <row r="403" s="1" customFormat="1" ht="35.1" hidden="1" customHeight="1"/>
    <row r="404" s="1" customFormat="1" ht="35.1" hidden="1" customHeight="1"/>
    <row r="405" s="1" customFormat="1" ht="35.1" hidden="1" customHeight="1"/>
    <row r="406" s="1" customFormat="1" ht="35.1" hidden="1" customHeight="1"/>
    <row r="407" s="1" customFormat="1" ht="35.1" hidden="1" customHeight="1"/>
    <row r="408" s="1" customFormat="1" ht="35.1" hidden="1" customHeight="1"/>
    <row r="409" s="1" customFormat="1" ht="35.1" hidden="1" customHeight="1"/>
    <row r="410" s="1" customFormat="1" ht="35.1" hidden="1" customHeight="1"/>
    <row r="411" s="1" customFormat="1" ht="35.1" hidden="1" customHeight="1"/>
    <row r="412" s="1" customFormat="1" ht="35.1" hidden="1" customHeight="1"/>
    <row r="413" s="1" customFormat="1" ht="35.1" hidden="1" customHeight="1"/>
    <row r="414" s="1" customFormat="1" ht="35.1" hidden="1" customHeight="1"/>
    <row r="415" s="1" customFormat="1" ht="35.1" hidden="1" customHeight="1"/>
    <row r="416" s="1" customFormat="1" ht="35.1" hidden="1" customHeight="1"/>
    <row r="417" s="1" customFormat="1" ht="35.1" hidden="1" customHeight="1"/>
    <row r="418" s="1" customFormat="1" ht="35.1" hidden="1" customHeight="1"/>
    <row r="419" s="1" customFormat="1" ht="35.1" hidden="1" customHeight="1"/>
    <row r="420" s="1" customFormat="1" ht="35.1" hidden="1" customHeight="1"/>
    <row r="421" s="1" customFormat="1" ht="35.1" hidden="1" customHeight="1"/>
    <row r="422" s="1" customFormat="1" ht="35.1" hidden="1" customHeight="1"/>
    <row r="423" s="1" customFormat="1" ht="35.1" hidden="1" customHeight="1"/>
    <row r="424" s="1" customFormat="1" ht="35.1" hidden="1" customHeight="1"/>
    <row r="425" s="1" customFormat="1" ht="35.1" hidden="1" customHeight="1"/>
    <row r="426" s="1" customFormat="1" ht="35.1" hidden="1" customHeight="1"/>
    <row r="427" s="1" customFormat="1" ht="35.1" hidden="1" customHeight="1"/>
    <row r="428" s="1" customFormat="1" ht="35.1" hidden="1" customHeight="1"/>
    <row r="429" s="1" customFormat="1" ht="35.1" hidden="1" customHeight="1"/>
    <row r="430" s="1" customFormat="1" ht="35.1" hidden="1" customHeight="1"/>
    <row r="431" s="1" customFormat="1" ht="35.1" hidden="1" customHeight="1"/>
    <row r="432" s="1" customFormat="1" ht="35.1" hidden="1" customHeight="1"/>
    <row r="433" s="1" customFormat="1" ht="35.1" hidden="1" customHeight="1"/>
    <row r="434" s="1" customFormat="1" ht="35.1" hidden="1" customHeight="1"/>
    <row r="435" s="1" customFormat="1" ht="35.1" hidden="1" customHeight="1"/>
    <row r="436" s="1" customFormat="1" ht="35.1" hidden="1" customHeight="1"/>
    <row r="437" s="1" customFormat="1" ht="35.1" hidden="1" customHeight="1"/>
    <row r="438" s="1" customFormat="1" ht="35.1" hidden="1" customHeight="1"/>
    <row r="439" s="1" customFormat="1" ht="35.1" hidden="1" customHeight="1"/>
    <row r="440" s="1" customFormat="1" ht="35.1" hidden="1" customHeight="1"/>
    <row r="441" s="1" customFormat="1" ht="35.1" hidden="1" customHeight="1"/>
    <row r="442" s="1" customFormat="1" ht="35.1" hidden="1" customHeight="1"/>
    <row r="443" s="1" customFormat="1" ht="35.1" hidden="1" customHeight="1"/>
    <row r="444" s="1" customFormat="1" ht="35.1" hidden="1" customHeight="1"/>
    <row r="445" s="1" customFormat="1" ht="35.1" hidden="1" customHeight="1"/>
    <row r="446" s="1" customFormat="1" ht="35.1" hidden="1" customHeight="1"/>
    <row r="447" s="1" customFormat="1" ht="35.1" hidden="1" customHeight="1"/>
    <row r="448" s="1" customFormat="1" ht="35.1" hidden="1" customHeight="1"/>
    <row r="449" spans="1:8" s="1" customFormat="1" ht="35.1" hidden="1" customHeight="1"/>
    <row r="450" spans="1:8" s="1" customFormat="1" ht="35.1" hidden="1" customHeight="1"/>
    <row r="451" spans="1:8" s="1" customFormat="1" ht="35.1" hidden="1" customHeight="1"/>
    <row r="452" spans="1:8" s="1" customFormat="1" ht="35.1" hidden="1" customHeight="1"/>
    <row r="453" spans="1:8" s="1" customFormat="1" ht="35.1" hidden="1" customHeight="1"/>
    <row r="454" spans="1:8" ht="35.1" hidden="1" customHeight="1">
      <c r="A454" s="1"/>
      <c r="B454" s="1"/>
      <c r="C454" s="1"/>
      <c r="D454" s="1"/>
      <c r="E454" s="1"/>
      <c r="F454" s="1"/>
      <c r="G454" s="1"/>
      <c r="H454" s="1"/>
    </row>
    <row r="455" spans="1:8" ht="35.1" hidden="1" customHeight="1">
      <c r="A455" s="1"/>
      <c r="B455" s="1"/>
      <c r="C455" s="1"/>
      <c r="D455" s="1"/>
      <c r="E455" s="1"/>
      <c r="F455" s="1"/>
      <c r="G455" s="1"/>
      <c r="H455" s="1"/>
    </row>
    <row r="456" spans="1:8" ht="35.1" hidden="1" customHeight="1">
      <c r="A456" s="1"/>
      <c r="B456" s="1"/>
      <c r="C456" s="1"/>
      <c r="D456" s="1"/>
      <c r="E456" s="1"/>
      <c r="F456" s="1"/>
      <c r="G456" s="1"/>
      <c r="H456" s="1"/>
    </row>
    <row r="457" spans="1:8" ht="35.1" hidden="1" customHeight="1">
      <c r="A457" s="1"/>
      <c r="B457" s="1"/>
      <c r="C457" s="1"/>
      <c r="D457" s="1"/>
      <c r="E457" s="1"/>
      <c r="F457" s="1"/>
      <c r="G457" s="1"/>
      <c r="H457" s="1"/>
    </row>
    <row r="458" spans="1:8" ht="35.1" hidden="1" customHeight="1">
      <c r="A458" s="1"/>
      <c r="B458" s="1"/>
      <c r="C458" s="1"/>
      <c r="D458" s="1"/>
      <c r="E458" s="1"/>
      <c r="F458" s="1"/>
      <c r="G458" s="1"/>
      <c r="H458" s="1"/>
    </row>
    <row r="459" spans="1:8" ht="35.1" hidden="1" customHeight="1">
      <c r="A459" s="1"/>
      <c r="B459" s="1"/>
      <c r="C459" s="1"/>
      <c r="D459" s="1"/>
      <c r="E459" s="1"/>
      <c r="F459" s="1"/>
      <c r="G459" s="1"/>
      <c r="H459" s="1"/>
    </row>
    <row r="460" spans="1:8" ht="35.1" hidden="1" customHeight="1">
      <c r="A460" s="1"/>
      <c r="B460" s="1"/>
      <c r="C460" s="1"/>
      <c r="D460" s="1"/>
      <c r="E460" s="1"/>
      <c r="F460" s="1"/>
      <c r="G460" s="1"/>
      <c r="H460" s="1"/>
    </row>
    <row r="461" spans="1:8" ht="35.1" hidden="1" customHeight="1">
      <c r="A461" s="1"/>
      <c r="B461" s="1"/>
      <c r="C461" s="1"/>
      <c r="D461" s="1"/>
      <c r="E461" s="1"/>
      <c r="F461" s="1"/>
      <c r="G461" s="1"/>
      <c r="H461" s="1"/>
    </row>
    <row r="462" spans="1:8" ht="35.1" hidden="1" customHeight="1">
      <c r="A462" s="1"/>
      <c r="B462" s="1"/>
      <c r="C462" s="1"/>
      <c r="D462" s="1"/>
      <c r="E462" s="1"/>
      <c r="F462" s="1"/>
      <c r="G462" s="1"/>
      <c r="H462" s="1"/>
    </row>
    <row r="463" spans="1:8" ht="35.1" hidden="1" customHeight="1">
      <c r="A463" s="1"/>
      <c r="B463" s="1"/>
      <c r="C463" s="1"/>
      <c r="D463" s="1"/>
      <c r="E463" s="1"/>
      <c r="F463" s="1"/>
      <c r="G463" s="1"/>
      <c r="H463" s="1"/>
    </row>
    <row r="464" spans="1:8" ht="35.1" hidden="1" customHeight="1">
      <c r="A464" s="1"/>
      <c r="B464" s="1"/>
      <c r="C464" s="1"/>
      <c r="D464" s="1"/>
      <c r="E464" s="1"/>
      <c r="F464" s="1"/>
      <c r="G464" s="1"/>
      <c r="H464" s="1"/>
    </row>
    <row r="465" spans="1:8" ht="35.1" hidden="1" customHeight="1">
      <c r="A465" s="1"/>
      <c r="B465" s="1"/>
      <c r="C465" s="1"/>
      <c r="D465" s="1"/>
      <c r="E465" s="1"/>
      <c r="F465" s="1"/>
      <c r="G465" s="1"/>
      <c r="H465" s="1"/>
    </row>
    <row r="466" spans="1:8" ht="35.1" hidden="1" customHeight="1">
      <c r="A466" s="1"/>
      <c r="B466" s="1"/>
      <c r="C466" s="1"/>
      <c r="D466" s="1"/>
      <c r="E466" s="1"/>
      <c r="F466" s="1"/>
      <c r="G466" s="1"/>
      <c r="H466" s="1"/>
    </row>
    <row r="467" spans="1:8" ht="35.1" hidden="1" customHeight="1">
      <c r="A467" s="1"/>
      <c r="B467" s="1"/>
      <c r="C467" s="1"/>
      <c r="D467" s="1"/>
      <c r="E467" s="1"/>
      <c r="F467" s="1"/>
      <c r="G467" s="1"/>
      <c r="H467" s="1"/>
    </row>
    <row r="468" spans="1:8" ht="35.1" hidden="1" customHeight="1">
      <c r="A468" s="1"/>
      <c r="B468" s="1"/>
      <c r="C468" s="1"/>
      <c r="D468" s="1"/>
      <c r="E468" s="1"/>
      <c r="F468" s="1"/>
      <c r="G468" s="1"/>
      <c r="H468" s="1"/>
    </row>
    <row r="469" spans="1:8" ht="35.1" hidden="1" customHeight="1">
      <c r="A469" s="1"/>
      <c r="B469" s="1"/>
      <c r="C469" s="1"/>
      <c r="D469" s="1"/>
      <c r="E469" s="1"/>
      <c r="F469" s="1"/>
      <c r="G469" s="1"/>
      <c r="H469" s="1"/>
    </row>
    <row r="470" spans="1:8" ht="35.1" hidden="1" customHeight="1">
      <c r="A470" s="1"/>
      <c r="B470" s="1"/>
      <c r="C470" s="1"/>
      <c r="D470" s="1"/>
      <c r="E470" s="1"/>
      <c r="F470" s="1"/>
      <c r="G470" s="1"/>
      <c r="H470" s="1"/>
    </row>
    <row r="471" spans="1:8" ht="35.1" hidden="1" customHeight="1">
      <c r="A471" s="1"/>
      <c r="B471" s="1"/>
      <c r="C471" s="1"/>
      <c r="D471" s="1"/>
      <c r="E471" s="1"/>
      <c r="F471" s="1"/>
      <c r="G471" s="1"/>
      <c r="H471" s="1"/>
    </row>
    <row r="472" spans="1:8" ht="35.1" hidden="1" customHeight="1">
      <c r="A472" s="1"/>
      <c r="B472" s="1"/>
      <c r="C472" s="1"/>
      <c r="D472" s="1"/>
      <c r="E472" s="1"/>
      <c r="F472" s="1"/>
      <c r="G472" s="1"/>
      <c r="H472" s="1"/>
    </row>
    <row r="473" spans="1:8" ht="35.1" hidden="1" customHeight="1">
      <c r="A473" s="1"/>
      <c r="B473" s="1"/>
      <c r="C473" s="1"/>
      <c r="D473" s="1"/>
      <c r="E473" s="1"/>
      <c r="F473" s="1"/>
      <c r="G473" s="1"/>
      <c r="H473" s="1"/>
    </row>
    <row r="474" spans="1:8" ht="35.1" hidden="1" customHeight="1">
      <c r="A474" s="1"/>
      <c r="B474" s="1"/>
      <c r="C474" s="1"/>
      <c r="D474" s="1"/>
      <c r="E474" s="1"/>
      <c r="F474" s="1"/>
      <c r="G474" s="1"/>
      <c r="H474" s="1"/>
    </row>
    <row r="475" spans="1:8" ht="35.1" hidden="1" customHeight="1">
      <c r="A475" s="1"/>
      <c r="B475" s="1"/>
      <c r="C475" s="1"/>
      <c r="D475" s="1"/>
      <c r="E475" s="1"/>
      <c r="F475" s="1"/>
      <c r="G475" s="1"/>
      <c r="H475" s="1"/>
    </row>
    <row r="476" spans="1:8" ht="35.1" hidden="1" customHeight="1">
      <c r="A476" s="1"/>
      <c r="B476" s="1"/>
      <c r="C476" s="1"/>
      <c r="D476" s="1"/>
      <c r="E476" s="1"/>
      <c r="F476" s="1"/>
      <c r="G476" s="1"/>
      <c r="H476" s="1"/>
    </row>
    <row r="477" spans="1:8" ht="35.1" hidden="1" customHeight="1">
      <c r="A477" s="1"/>
      <c r="B477" s="1"/>
      <c r="C477" s="1"/>
      <c r="D477" s="1"/>
      <c r="E477" s="1"/>
      <c r="F477" s="1"/>
      <c r="G477" s="1"/>
      <c r="H477" s="1"/>
    </row>
    <row r="478" spans="1:8" ht="35.1" hidden="1" customHeight="1">
      <c r="A478" s="1"/>
      <c r="B478" s="1"/>
      <c r="C478" s="1"/>
      <c r="D478" s="1"/>
      <c r="E478" s="1"/>
      <c r="F478" s="1"/>
      <c r="G478" s="1"/>
      <c r="H478" s="1"/>
    </row>
    <row r="479" spans="1:8" ht="35.1" hidden="1" customHeight="1">
      <c r="A479" s="1"/>
      <c r="B479" s="1"/>
      <c r="C479" s="1"/>
      <c r="D479" s="1"/>
      <c r="E479" s="1"/>
      <c r="F479" s="1"/>
      <c r="G479" s="1"/>
      <c r="H479" s="1"/>
    </row>
    <row r="480" spans="1:8" ht="35.1" hidden="1" customHeight="1">
      <c r="A480" s="1"/>
      <c r="B480" s="1"/>
      <c r="C480" s="1"/>
      <c r="D480" s="1"/>
      <c r="E480" s="1"/>
      <c r="F480" s="1"/>
      <c r="G480" s="1"/>
      <c r="H480" s="1"/>
    </row>
    <row r="481" spans="1:8" ht="35.1" hidden="1" customHeight="1">
      <c r="A481" s="1"/>
      <c r="B481" s="1"/>
      <c r="C481" s="1"/>
      <c r="D481" s="1"/>
      <c r="E481" s="1"/>
      <c r="F481" s="1"/>
      <c r="G481" s="1"/>
      <c r="H481" s="1"/>
    </row>
    <row r="482" spans="1:8" ht="35.1" hidden="1" customHeight="1">
      <c r="A482" s="1"/>
      <c r="B482" s="1"/>
      <c r="C482" s="1"/>
      <c r="D482" s="1"/>
      <c r="E482" s="1"/>
      <c r="F482" s="1"/>
      <c r="G482" s="1"/>
      <c r="H482" s="1"/>
    </row>
    <row r="483" spans="1:8" ht="35.1" hidden="1" customHeight="1">
      <c r="A483" s="1"/>
      <c r="B483" s="1"/>
      <c r="C483" s="1"/>
      <c r="D483" s="1"/>
      <c r="E483" s="1"/>
      <c r="F483" s="1"/>
      <c r="G483" s="1"/>
      <c r="H483" s="1"/>
    </row>
    <row r="484" spans="1:8" ht="35.1" hidden="1" customHeight="1">
      <c r="A484" s="1"/>
      <c r="B484" s="1"/>
      <c r="C484" s="1"/>
      <c r="D484" s="1"/>
      <c r="E484" s="1"/>
      <c r="F484" s="1"/>
      <c r="G484" s="1"/>
      <c r="H484" s="1"/>
    </row>
    <row r="485" spans="1:8" ht="35.1" hidden="1" customHeight="1">
      <c r="A485" s="1"/>
      <c r="B485" s="1"/>
      <c r="C485" s="1"/>
      <c r="D485" s="1"/>
      <c r="E485" s="1"/>
      <c r="F485" s="1"/>
      <c r="G485" s="1"/>
      <c r="H485" s="1"/>
    </row>
    <row r="486" spans="1:8" ht="35.1" hidden="1" customHeight="1">
      <c r="A486" s="1"/>
      <c r="B486" s="1"/>
      <c r="C486" s="1"/>
      <c r="D486" s="1"/>
      <c r="E486" s="1"/>
      <c r="F486" s="1"/>
      <c r="G486" s="1"/>
      <c r="H486" s="1"/>
    </row>
    <row r="487" spans="1:8" ht="35.1" hidden="1" customHeight="1">
      <c r="A487" s="1"/>
      <c r="B487" s="1"/>
      <c r="C487" s="1"/>
      <c r="D487" s="1"/>
      <c r="E487" s="1"/>
      <c r="F487" s="1"/>
      <c r="G487" s="1"/>
      <c r="H487" s="1"/>
    </row>
    <row r="488" spans="1:8" ht="35.1" hidden="1" customHeight="1">
      <c r="A488" s="1"/>
      <c r="B488" s="1"/>
      <c r="C488" s="1"/>
      <c r="D488" s="1"/>
      <c r="E488" s="1"/>
      <c r="F488" s="1"/>
      <c r="G488" s="1"/>
      <c r="H488" s="1"/>
    </row>
    <row r="489" spans="1:8" ht="35.1" hidden="1" customHeight="1">
      <c r="A489" s="1"/>
      <c r="B489" s="1"/>
      <c r="C489" s="1"/>
      <c r="D489" s="1"/>
      <c r="E489" s="1"/>
      <c r="F489" s="1"/>
      <c r="G489" s="1"/>
      <c r="H489" s="1"/>
    </row>
    <row r="490" spans="1:8" ht="35.1" hidden="1" customHeight="1">
      <c r="A490" s="1"/>
      <c r="B490" s="1"/>
      <c r="C490" s="1"/>
      <c r="D490" s="1"/>
      <c r="E490" s="1"/>
      <c r="F490" s="1"/>
      <c r="G490" s="1"/>
      <c r="H490" s="1"/>
    </row>
    <row r="491" spans="1:8" ht="35.1" hidden="1" customHeight="1">
      <c r="A491" s="1"/>
      <c r="B491" s="1"/>
      <c r="C491" s="1"/>
      <c r="D491" s="1"/>
      <c r="E491" s="1"/>
      <c r="F491" s="1"/>
      <c r="G491" s="1"/>
      <c r="H491" s="1"/>
    </row>
    <row r="492" spans="1:8" ht="35.1" hidden="1" customHeight="1">
      <c r="A492" s="1"/>
      <c r="B492" s="1"/>
      <c r="C492" s="1"/>
      <c r="D492" s="1"/>
      <c r="E492" s="1"/>
      <c r="F492" s="1"/>
      <c r="G492" s="1"/>
      <c r="H492" s="1"/>
    </row>
    <row r="493" spans="1:8" ht="35.1" hidden="1" customHeight="1">
      <c r="A493" s="1"/>
      <c r="B493" s="1"/>
      <c r="C493" s="1"/>
      <c r="D493" s="1"/>
      <c r="E493" s="1"/>
      <c r="F493" s="1"/>
      <c r="G493" s="1"/>
      <c r="H493" s="1"/>
    </row>
    <row r="494" spans="1:8" ht="35.1" hidden="1" customHeight="1">
      <c r="A494" s="1"/>
      <c r="B494" s="1"/>
      <c r="C494" s="1"/>
      <c r="D494" s="1"/>
      <c r="E494" s="1"/>
      <c r="F494" s="1"/>
      <c r="G494" s="1"/>
      <c r="H494" s="1"/>
    </row>
    <row r="495" spans="1:8" ht="35.1" hidden="1" customHeight="1">
      <c r="A495" s="1"/>
      <c r="B495" s="1"/>
      <c r="C495" s="1"/>
      <c r="D495" s="1"/>
      <c r="E495" s="1"/>
      <c r="F495" s="1"/>
      <c r="G495" s="1"/>
      <c r="H495" s="1"/>
    </row>
    <row r="496" spans="1:8" ht="35.1" hidden="1" customHeight="1">
      <c r="A496" s="1"/>
      <c r="B496" s="1"/>
      <c r="C496" s="1"/>
      <c r="D496" s="1"/>
      <c r="E496" s="1"/>
      <c r="F496" s="1"/>
      <c r="G496" s="1"/>
      <c r="H496" s="1"/>
    </row>
    <row r="497" spans="1:8" ht="35.1" hidden="1" customHeight="1">
      <c r="A497" s="1"/>
      <c r="B497" s="1"/>
      <c r="C497" s="1"/>
      <c r="D497" s="1"/>
      <c r="E497" s="1"/>
      <c r="F497" s="1"/>
      <c r="G497" s="1"/>
      <c r="H497" s="1"/>
    </row>
    <row r="498" spans="1:8" ht="35.1" hidden="1" customHeight="1">
      <c r="A498" s="1"/>
      <c r="B498" s="1"/>
      <c r="C498" s="1"/>
      <c r="D498" s="1"/>
      <c r="E498" s="1"/>
      <c r="F498" s="1"/>
      <c r="G498" s="1"/>
      <c r="H498" s="1"/>
    </row>
    <row r="499" spans="1:8" ht="35.1" hidden="1" customHeight="1">
      <c r="A499" s="1"/>
      <c r="B499" s="1"/>
      <c r="C499" s="1"/>
      <c r="D499" s="1"/>
      <c r="E499" s="1"/>
      <c r="F499" s="1"/>
      <c r="G499" s="1"/>
      <c r="H499" s="1"/>
    </row>
    <row r="500" spans="1:8" ht="35.1" hidden="1" customHeight="1">
      <c r="A500" s="1"/>
      <c r="B500" s="1"/>
      <c r="C500" s="1"/>
      <c r="D500" s="1"/>
      <c r="E500" s="1"/>
      <c r="F500" s="1"/>
      <c r="G500" s="1"/>
      <c r="H500" s="1"/>
    </row>
    <row r="501" spans="1:8" ht="35.1" hidden="1" customHeight="1">
      <c r="A501" s="1"/>
      <c r="B501" s="1"/>
      <c r="C501" s="1"/>
      <c r="D501" s="1"/>
      <c r="E501" s="1"/>
      <c r="F501" s="1"/>
      <c r="G501" s="1"/>
      <c r="H501" s="1"/>
    </row>
    <row r="502" spans="1:8" ht="35.1" hidden="1" customHeight="1">
      <c r="A502" s="1"/>
      <c r="B502" s="1"/>
      <c r="C502" s="1"/>
      <c r="D502" s="1"/>
      <c r="E502" s="1"/>
      <c r="F502" s="1"/>
      <c r="G502" s="1"/>
      <c r="H502" s="1"/>
    </row>
    <row r="503" spans="1:8" ht="35.1" hidden="1" customHeight="1">
      <c r="A503" s="1"/>
      <c r="B503" s="1"/>
      <c r="C503" s="1"/>
      <c r="D503" s="1"/>
      <c r="E503" s="1"/>
      <c r="F503" s="1"/>
      <c r="G503" s="1"/>
      <c r="H503" s="1"/>
    </row>
    <row r="504" spans="1:8" ht="35.1" hidden="1" customHeight="1">
      <c r="A504" s="1"/>
      <c r="B504" s="1"/>
      <c r="C504" s="1"/>
      <c r="D504" s="1"/>
      <c r="E504" s="1"/>
      <c r="F504" s="1"/>
      <c r="G504" s="1"/>
      <c r="H504" s="1"/>
    </row>
    <row r="505" spans="1:8" ht="35.1" hidden="1" customHeight="1">
      <c r="A505" s="1"/>
      <c r="B505" s="1"/>
      <c r="C505" s="1"/>
      <c r="D505" s="1"/>
      <c r="E505" s="1"/>
      <c r="F505" s="1"/>
      <c r="G505" s="1"/>
      <c r="H505" s="1"/>
    </row>
    <row r="506" spans="1:8" ht="35.1" hidden="1" customHeight="1">
      <c r="A506" s="1"/>
      <c r="B506" s="1"/>
      <c r="C506" s="1"/>
      <c r="D506" s="1"/>
      <c r="E506" s="1"/>
      <c r="F506" s="1"/>
      <c r="G506" s="1"/>
      <c r="H506" s="1"/>
    </row>
    <row r="507" spans="1:8" ht="35.1" hidden="1" customHeight="1">
      <c r="A507" s="1"/>
      <c r="B507" s="1"/>
      <c r="C507" s="1"/>
      <c r="D507" s="1"/>
      <c r="E507" s="1"/>
      <c r="F507" s="1"/>
      <c r="G507" s="1"/>
      <c r="H507" s="1"/>
    </row>
    <row r="508" spans="1:8" ht="35.1" hidden="1" customHeight="1">
      <c r="A508" s="1"/>
      <c r="B508" s="1"/>
      <c r="C508" s="1"/>
      <c r="D508" s="1"/>
      <c r="E508" s="1"/>
      <c r="F508" s="1"/>
      <c r="G508" s="1"/>
      <c r="H508" s="1"/>
    </row>
    <row r="509" spans="1:8" ht="35.1" hidden="1" customHeight="1">
      <c r="A509" s="1"/>
      <c r="B509" s="1"/>
      <c r="C509" s="1"/>
      <c r="D509" s="1"/>
      <c r="E509" s="1"/>
      <c r="F509" s="1"/>
      <c r="G509" s="1"/>
      <c r="H509" s="1"/>
    </row>
    <row r="510" spans="1:8" ht="35.1" hidden="1" customHeight="1">
      <c r="A510" s="1"/>
      <c r="B510" s="1"/>
      <c r="C510" s="1"/>
      <c r="D510" s="1"/>
      <c r="E510" s="1"/>
      <c r="F510" s="1"/>
      <c r="G510" s="1"/>
      <c r="H510" s="1"/>
    </row>
    <row r="511" spans="1:8" ht="35.1" hidden="1" customHeight="1">
      <c r="A511" s="1"/>
      <c r="B511" s="1"/>
      <c r="C511" s="1"/>
      <c r="D511" s="1"/>
      <c r="E511" s="1"/>
      <c r="F511" s="1"/>
      <c r="G511" s="1"/>
      <c r="H511" s="1"/>
    </row>
    <row r="512" spans="1:8" ht="35.1" hidden="1" customHeight="1">
      <c r="A512" s="1"/>
      <c r="B512" s="1"/>
      <c r="C512" s="1"/>
      <c r="D512" s="1"/>
      <c r="E512" s="1"/>
      <c r="F512" s="1"/>
      <c r="G512" s="1"/>
      <c r="H512" s="1"/>
    </row>
    <row r="513" spans="1:8" ht="35.1" hidden="1" customHeight="1">
      <c r="A513" s="1"/>
      <c r="B513" s="1"/>
      <c r="C513" s="1"/>
      <c r="D513" s="1"/>
      <c r="E513" s="1"/>
      <c r="F513" s="1"/>
      <c r="G513" s="1"/>
      <c r="H513" s="1"/>
    </row>
    <row r="514" spans="1:8" ht="35.1" hidden="1" customHeight="1">
      <c r="A514" s="1"/>
      <c r="B514" s="1"/>
      <c r="C514" s="1"/>
      <c r="D514" s="1"/>
      <c r="E514" s="1"/>
      <c r="F514" s="1"/>
      <c r="G514" s="1"/>
      <c r="H514" s="1"/>
    </row>
    <row r="515" spans="1:8" ht="35.1" hidden="1" customHeight="1">
      <c r="A515" s="1"/>
      <c r="B515" s="1"/>
      <c r="C515" s="1"/>
      <c r="D515" s="1"/>
      <c r="E515" s="1"/>
      <c r="F515" s="1"/>
      <c r="G515" s="1"/>
      <c r="H515" s="1"/>
    </row>
    <row r="516" spans="1:8" ht="35.1" hidden="1" customHeight="1">
      <c r="A516" s="1"/>
      <c r="B516" s="1"/>
      <c r="C516" s="1"/>
      <c r="D516" s="1"/>
      <c r="E516" s="1"/>
      <c r="F516" s="1"/>
      <c r="G516" s="1"/>
      <c r="H516" s="1"/>
    </row>
    <row r="517" spans="1:8" ht="35.1" hidden="1" customHeight="1">
      <c r="A517" s="1"/>
      <c r="B517" s="1"/>
      <c r="C517" s="1"/>
      <c r="D517" s="1"/>
      <c r="E517" s="1"/>
      <c r="F517" s="1"/>
      <c r="G517" s="1"/>
      <c r="H517" s="1"/>
    </row>
    <row r="518" spans="1:8" ht="35.1" hidden="1" customHeight="1">
      <c r="A518" s="1"/>
      <c r="B518" s="1"/>
      <c r="C518" s="1"/>
      <c r="D518" s="1"/>
      <c r="E518" s="1"/>
      <c r="F518" s="1"/>
      <c r="G518" s="1"/>
      <c r="H518" s="1"/>
    </row>
    <row r="519" spans="1:8" ht="35.1" hidden="1" customHeight="1">
      <c r="A519" s="1"/>
      <c r="B519" s="1"/>
      <c r="C519" s="1"/>
      <c r="D519" s="1"/>
      <c r="E519" s="1"/>
      <c r="F519" s="1"/>
      <c r="G519" s="1"/>
      <c r="H519" s="1"/>
    </row>
    <row r="520" spans="1:8" ht="35.1" hidden="1" customHeight="1">
      <c r="A520" s="1"/>
      <c r="B520" s="1"/>
      <c r="C520" s="1"/>
      <c r="D520" s="1"/>
      <c r="E520" s="1"/>
      <c r="F520" s="1"/>
      <c r="G520" s="1"/>
      <c r="H520" s="1"/>
    </row>
    <row r="521" spans="1:8" ht="35.1" hidden="1" customHeight="1">
      <c r="A521" s="1"/>
      <c r="B521" s="1"/>
      <c r="C521" s="1"/>
      <c r="D521" s="1"/>
      <c r="E521" s="1"/>
      <c r="F521" s="1"/>
      <c r="G521" s="1"/>
      <c r="H521" s="1"/>
    </row>
    <row r="522" spans="1:8" ht="35.1" hidden="1" customHeight="1">
      <c r="A522" s="1"/>
      <c r="B522" s="1"/>
      <c r="C522" s="1"/>
      <c r="D522" s="1"/>
      <c r="E522" s="1"/>
      <c r="F522" s="1"/>
      <c r="G522" s="1"/>
      <c r="H522" s="1"/>
    </row>
    <row r="523" spans="1:8" ht="35.1" hidden="1" customHeight="1">
      <c r="A523" s="1"/>
      <c r="B523" s="1"/>
      <c r="C523" s="1"/>
      <c r="D523" s="1"/>
      <c r="E523" s="1"/>
      <c r="F523" s="1"/>
      <c r="G523" s="1"/>
      <c r="H523" s="1"/>
    </row>
    <row r="524" spans="1:8" ht="35.1" hidden="1" customHeight="1">
      <c r="A524" s="1"/>
      <c r="B524" s="1"/>
      <c r="C524" s="1"/>
      <c r="D524" s="1"/>
      <c r="E524" s="1"/>
      <c r="F524" s="1"/>
      <c r="G524" s="1"/>
      <c r="H524" s="1"/>
    </row>
    <row r="525" spans="1:8" ht="35.1" hidden="1" customHeight="1">
      <c r="A525" s="1"/>
      <c r="B525" s="1"/>
      <c r="C525" s="1"/>
      <c r="D525" s="1"/>
      <c r="E525" s="1"/>
      <c r="F525" s="1"/>
      <c r="G525" s="1"/>
      <c r="H525" s="1"/>
    </row>
    <row r="526" spans="1:8" ht="35.1" hidden="1" customHeight="1">
      <c r="A526" s="1"/>
      <c r="B526" s="1"/>
      <c r="C526" s="1"/>
      <c r="D526" s="1"/>
      <c r="E526" s="1"/>
      <c r="F526" s="1"/>
      <c r="G526" s="1"/>
      <c r="H526" s="1"/>
    </row>
    <row r="527" spans="1:8" ht="35.1" hidden="1" customHeight="1">
      <c r="A527" s="1"/>
      <c r="B527" s="1"/>
      <c r="C527" s="1"/>
      <c r="D527" s="1"/>
      <c r="E527" s="1"/>
      <c r="F527" s="1"/>
      <c r="G527" s="1"/>
      <c r="H527" s="1"/>
    </row>
    <row r="528" spans="1:8" ht="35.1" hidden="1" customHeight="1">
      <c r="A528" s="1"/>
      <c r="B528" s="1"/>
      <c r="C528" s="1"/>
      <c r="D528" s="1"/>
      <c r="E528" s="1"/>
      <c r="F528" s="1"/>
      <c r="G528" s="1"/>
      <c r="H528" s="1"/>
    </row>
    <row r="529" spans="1:8" ht="35.1" hidden="1" customHeight="1">
      <c r="A529" s="1"/>
      <c r="B529" s="1"/>
      <c r="C529" s="1"/>
      <c r="D529" s="1"/>
      <c r="E529" s="1"/>
      <c r="F529" s="1"/>
      <c r="G529" s="1"/>
      <c r="H529" s="1"/>
    </row>
    <row r="530" spans="1:8" ht="35.1" hidden="1" customHeight="1">
      <c r="A530" s="1"/>
      <c r="B530" s="1"/>
      <c r="C530" s="1"/>
      <c r="D530" s="1"/>
      <c r="E530" s="1"/>
      <c r="F530" s="1"/>
      <c r="G530" s="1"/>
      <c r="H530" s="1"/>
    </row>
    <row r="531" spans="1:8" ht="35.1" hidden="1" customHeight="1">
      <c r="A531" s="1"/>
      <c r="B531" s="1"/>
      <c r="C531" s="1"/>
      <c r="D531" s="1"/>
      <c r="E531" s="1"/>
      <c r="F531" s="1"/>
      <c r="G531" s="1"/>
      <c r="H531" s="1"/>
    </row>
    <row r="532" spans="1:8" ht="35.1" hidden="1" customHeight="1">
      <c r="A532" s="1"/>
      <c r="B532" s="1"/>
      <c r="C532" s="1"/>
      <c r="D532" s="1"/>
      <c r="E532" s="1"/>
      <c r="F532" s="1"/>
      <c r="G532" s="1"/>
      <c r="H532" s="1"/>
    </row>
    <row r="533" spans="1:8" ht="35.1" hidden="1" customHeight="1">
      <c r="A533" s="1"/>
      <c r="B533" s="1"/>
      <c r="C533" s="1"/>
      <c r="D533" s="1"/>
      <c r="E533" s="1"/>
      <c r="F533" s="1"/>
      <c r="G533" s="1"/>
      <c r="H533" s="1"/>
    </row>
    <row r="534" spans="1:8" ht="35.1" hidden="1" customHeight="1">
      <c r="A534" s="1"/>
      <c r="B534" s="1"/>
      <c r="C534" s="1"/>
      <c r="D534" s="1"/>
      <c r="E534" s="1"/>
      <c r="F534" s="1"/>
      <c r="G534" s="1"/>
      <c r="H534" s="1"/>
    </row>
    <row r="535" spans="1:8" ht="35.1" hidden="1" customHeight="1">
      <c r="A535" s="1"/>
      <c r="B535" s="1"/>
      <c r="C535" s="1"/>
      <c r="D535" s="1"/>
      <c r="E535" s="1"/>
      <c r="F535" s="1"/>
      <c r="G535" s="1"/>
      <c r="H535" s="1"/>
    </row>
    <row r="536" spans="1:8" ht="35.1" hidden="1" customHeight="1">
      <c r="A536" s="1"/>
      <c r="B536" s="1"/>
      <c r="C536" s="1"/>
      <c r="D536" s="1"/>
      <c r="E536" s="1"/>
      <c r="F536" s="1"/>
      <c r="G536" s="1"/>
      <c r="H536" s="1"/>
    </row>
    <row r="537" spans="1:8" ht="35.1" hidden="1" customHeight="1">
      <c r="A537" s="1"/>
      <c r="B537" s="1"/>
      <c r="C537" s="1"/>
      <c r="D537" s="1"/>
      <c r="E537" s="1"/>
      <c r="F537" s="1"/>
      <c r="G537" s="1"/>
      <c r="H537" s="1"/>
    </row>
    <row r="538" spans="1:8" ht="35.1" hidden="1" customHeight="1">
      <c r="A538" s="1"/>
      <c r="B538" s="1"/>
      <c r="C538" s="1"/>
      <c r="D538" s="1"/>
      <c r="E538" s="1"/>
      <c r="F538" s="1"/>
      <c r="G538" s="1"/>
      <c r="H538" s="1"/>
    </row>
    <row r="539" spans="1:8" ht="35.1" hidden="1" customHeight="1">
      <c r="A539" s="1"/>
      <c r="B539" s="1"/>
      <c r="C539" s="1"/>
      <c r="D539" s="1"/>
      <c r="E539" s="1"/>
      <c r="F539" s="1"/>
      <c r="G539" s="1"/>
      <c r="H539" s="1"/>
    </row>
    <row r="540" spans="1:8" ht="35.1" hidden="1" customHeight="1">
      <c r="A540" s="1"/>
      <c r="B540" s="1"/>
      <c r="C540" s="1"/>
      <c r="D540" s="1"/>
      <c r="E540" s="1"/>
      <c r="F540" s="1"/>
      <c r="G540" s="1"/>
      <c r="H540" s="1"/>
    </row>
    <row r="541" spans="1:8" ht="35.1" hidden="1" customHeight="1">
      <c r="A541" s="1"/>
      <c r="B541" s="1"/>
      <c r="C541" s="1"/>
      <c r="D541" s="1"/>
      <c r="E541" s="1"/>
      <c r="F541" s="1"/>
      <c r="G541" s="1"/>
      <c r="H541" s="1"/>
    </row>
    <row r="542" spans="1:8" ht="35.1" hidden="1" customHeight="1">
      <c r="A542" s="1"/>
      <c r="B542" s="1"/>
      <c r="C542" s="1"/>
      <c r="D542" s="1"/>
      <c r="E542" s="1"/>
      <c r="F542" s="1"/>
      <c r="G542" s="1"/>
      <c r="H542" s="1"/>
    </row>
    <row r="543" spans="1:8" ht="35.1" hidden="1" customHeight="1">
      <c r="A543" s="1"/>
      <c r="B543" s="1"/>
      <c r="C543" s="1"/>
      <c r="D543" s="1"/>
      <c r="E543" s="1"/>
      <c r="F543" s="1"/>
      <c r="G543" s="1"/>
      <c r="H543" s="1"/>
    </row>
    <row r="544" spans="1:8" ht="35.1" hidden="1" customHeight="1">
      <c r="A544" s="1"/>
      <c r="B544" s="1"/>
      <c r="C544" s="1"/>
      <c r="D544" s="1"/>
      <c r="E544" s="1"/>
      <c r="F544" s="1"/>
      <c r="G544" s="1"/>
      <c r="H544" s="1"/>
    </row>
    <row r="545" spans="1:8" ht="35.1" hidden="1" customHeight="1">
      <c r="A545" s="1"/>
      <c r="B545" s="1"/>
      <c r="C545" s="1"/>
      <c r="D545" s="1"/>
      <c r="E545" s="1"/>
      <c r="F545" s="1"/>
      <c r="G545" s="1"/>
      <c r="H545" s="1"/>
    </row>
    <row r="546" spans="1:8" ht="35.1" hidden="1" customHeight="1">
      <c r="A546" s="1"/>
      <c r="B546" s="1"/>
      <c r="C546" s="1"/>
      <c r="D546" s="1"/>
      <c r="E546" s="1"/>
      <c r="F546" s="1"/>
      <c r="G546" s="1"/>
      <c r="H546" s="1"/>
    </row>
    <row r="547" spans="1:8" ht="35.1" hidden="1" customHeight="1">
      <c r="A547" s="1"/>
      <c r="B547" s="1"/>
      <c r="C547" s="1"/>
      <c r="D547" s="1"/>
      <c r="E547" s="1"/>
      <c r="F547" s="1"/>
      <c r="G547" s="1"/>
      <c r="H547" s="1"/>
    </row>
    <row r="548" spans="1:8" ht="35.1" hidden="1" customHeight="1">
      <c r="A548" s="1"/>
      <c r="B548" s="1"/>
      <c r="C548" s="1"/>
      <c r="D548" s="1"/>
      <c r="E548" s="1"/>
      <c r="F548" s="1"/>
      <c r="G548" s="1"/>
      <c r="H548" s="1"/>
    </row>
    <row r="549" spans="1:8" ht="35.1" hidden="1" customHeight="1">
      <c r="A549" s="1"/>
      <c r="B549" s="1"/>
      <c r="C549" s="1"/>
      <c r="D549" s="1"/>
      <c r="E549" s="1"/>
      <c r="F549" s="1"/>
      <c r="G549" s="1"/>
      <c r="H549" s="1"/>
    </row>
    <row r="550" spans="1:8" ht="35.1" hidden="1" customHeight="1">
      <c r="A550" s="1"/>
      <c r="B550" s="1"/>
      <c r="C550" s="1"/>
      <c r="D550" s="1"/>
      <c r="E550" s="1"/>
      <c r="F550" s="1"/>
      <c r="G550" s="1"/>
      <c r="H550" s="1"/>
    </row>
    <row r="551" spans="1:8" ht="35.1" hidden="1" customHeight="1">
      <c r="A551" s="1"/>
      <c r="B551" s="1"/>
      <c r="C551" s="1"/>
      <c r="D551" s="1"/>
      <c r="E551" s="1"/>
      <c r="F551" s="1"/>
      <c r="G551" s="1"/>
      <c r="H551" s="1"/>
    </row>
    <row r="552" spans="1:8" ht="35.1" hidden="1" customHeight="1">
      <c r="A552" s="1"/>
      <c r="B552" s="1"/>
      <c r="C552" s="1"/>
      <c r="D552" s="1"/>
      <c r="E552" s="1"/>
      <c r="F552" s="1"/>
      <c r="G552" s="1"/>
      <c r="H552" s="1"/>
    </row>
    <row r="553" spans="1:8" ht="35.1" hidden="1" customHeight="1">
      <c r="A553" s="1"/>
      <c r="B553" s="1"/>
      <c r="C553" s="1"/>
      <c r="D553" s="1"/>
      <c r="E553" s="1"/>
      <c r="F553" s="1"/>
      <c r="G553" s="1"/>
      <c r="H553" s="1"/>
    </row>
    <row r="554" spans="1:8" ht="35.1" hidden="1" customHeight="1">
      <c r="A554" s="1"/>
      <c r="B554" s="1"/>
      <c r="C554" s="1"/>
      <c r="D554" s="1"/>
      <c r="E554" s="1"/>
      <c r="F554" s="1"/>
      <c r="G554" s="1"/>
      <c r="H554" s="1"/>
    </row>
    <row r="555" spans="1:8" ht="35.1" hidden="1" customHeight="1">
      <c r="A555" s="1"/>
      <c r="B555" s="1"/>
      <c r="C555" s="1"/>
      <c r="D555" s="1"/>
      <c r="E555" s="1"/>
      <c r="F555" s="1"/>
      <c r="G555" s="1"/>
      <c r="H555" s="1"/>
    </row>
    <row r="556" spans="1:8" ht="35.1" hidden="1" customHeight="1">
      <c r="A556" s="1"/>
      <c r="B556" s="1"/>
      <c r="C556" s="1"/>
      <c r="D556" s="1"/>
      <c r="E556" s="1"/>
      <c r="F556" s="1"/>
      <c r="G556" s="1"/>
      <c r="H556" s="1"/>
    </row>
    <row r="557" spans="1:8" ht="35.1" hidden="1" customHeight="1">
      <c r="A557" s="1"/>
      <c r="B557" s="1"/>
      <c r="C557" s="1"/>
      <c r="D557" s="1"/>
      <c r="E557" s="1"/>
      <c r="F557" s="1"/>
      <c r="G557" s="1"/>
      <c r="H557" s="1"/>
    </row>
    <row r="558" spans="1:8" ht="35.1" hidden="1" customHeight="1">
      <c r="A558" s="1"/>
      <c r="B558" s="1"/>
      <c r="C558" s="1"/>
      <c r="D558" s="1"/>
      <c r="E558" s="1"/>
      <c r="F558" s="1"/>
      <c r="G558" s="1"/>
      <c r="H558" s="1"/>
    </row>
    <row r="559" spans="1:8" ht="35.1" hidden="1" customHeight="1">
      <c r="A559" s="1"/>
      <c r="B559" s="1"/>
      <c r="C559" s="1"/>
      <c r="D559" s="1"/>
      <c r="E559" s="1"/>
      <c r="F559" s="1"/>
      <c r="G559" s="1"/>
      <c r="H559" s="1"/>
    </row>
    <row r="560" spans="1:8" ht="35.1" hidden="1" customHeight="1">
      <c r="A560" s="1"/>
      <c r="B560" s="1"/>
      <c r="C560" s="1"/>
      <c r="D560" s="1"/>
      <c r="E560" s="1"/>
      <c r="F560" s="1"/>
      <c r="G560" s="1"/>
      <c r="H560" s="1"/>
    </row>
    <row r="561" spans="1:8" ht="35.1" hidden="1" customHeight="1">
      <c r="A561" s="1"/>
      <c r="B561" s="1"/>
      <c r="C561" s="1"/>
      <c r="D561" s="1"/>
      <c r="E561" s="1"/>
      <c r="F561" s="1"/>
      <c r="G561" s="1"/>
      <c r="H561" s="1"/>
    </row>
    <row r="562" spans="1:8" ht="35.1" hidden="1" customHeight="1">
      <c r="A562" s="1"/>
      <c r="B562" s="1"/>
      <c r="C562" s="1"/>
      <c r="D562" s="1"/>
      <c r="E562" s="1"/>
      <c r="F562" s="1"/>
      <c r="G562" s="1"/>
      <c r="H562" s="1"/>
    </row>
    <row r="563" spans="1:8" ht="35.1" hidden="1" customHeight="1">
      <c r="A563" s="1"/>
      <c r="B563" s="1"/>
      <c r="C563" s="1"/>
      <c r="D563" s="1"/>
      <c r="E563" s="1"/>
      <c r="F563" s="1"/>
      <c r="G563" s="1"/>
      <c r="H563" s="1"/>
    </row>
    <row r="564" spans="1:8" ht="35.1" hidden="1" customHeight="1">
      <c r="A564" s="1"/>
      <c r="B564" s="1"/>
      <c r="C564" s="1"/>
      <c r="D564" s="1"/>
      <c r="E564" s="1"/>
      <c r="F564" s="1"/>
      <c r="G564" s="1"/>
      <c r="H564" s="1"/>
    </row>
    <row r="565" spans="1:8" ht="35.1" hidden="1" customHeight="1">
      <c r="A565" s="1"/>
      <c r="B565" s="1"/>
      <c r="C565" s="1"/>
      <c r="D565" s="1"/>
      <c r="E565" s="1"/>
      <c r="F565" s="1"/>
      <c r="G565" s="1"/>
      <c r="H565" s="1"/>
    </row>
    <row r="566" spans="1:8" ht="35.1" hidden="1" customHeight="1">
      <c r="A566" s="1"/>
      <c r="B566" s="1"/>
      <c r="C566" s="1"/>
      <c r="D566" s="1"/>
      <c r="E566" s="1"/>
      <c r="F566" s="1"/>
      <c r="G566" s="1"/>
      <c r="H566" s="1"/>
    </row>
    <row r="567" spans="1:8" ht="35.1" hidden="1" customHeight="1">
      <c r="A567" s="1"/>
      <c r="B567" s="1"/>
      <c r="C567" s="1"/>
      <c r="D567" s="1"/>
      <c r="E567" s="1"/>
      <c r="F567" s="1"/>
      <c r="G567" s="1"/>
      <c r="H567" s="1"/>
    </row>
    <row r="568" spans="1:8" ht="35.1" hidden="1" customHeight="1">
      <c r="A568" s="1"/>
      <c r="B568" s="1"/>
      <c r="C568" s="1"/>
      <c r="D568" s="1"/>
      <c r="E568" s="1"/>
      <c r="F568" s="1"/>
      <c r="G568" s="1"/>
      <c r="H568" s="1"/>
    </row>
    <row r="569" spans="1:8" ht="35.1" hidden="1" customHeight="1">
      <c r="A569" s="1"/>
      <c r="B569" s="1"/>
      <c r="C569" s="1"/>
      <c r="D569" s="1"/>
      <c r="E569" s="1"/>
      <c r="F569" s="1"/>
      <c r="G569" s="1"/>
      <c r="H569" s="1"/>
    </row>
    <row r="570" spans="1:8" ht="35.1" hidden="1" customHeight="1">
      <c r="A570" s="1"/>
      <c r="B570" s="1"/>
      <c r="C570" s="1"/>
      <c r="D570" s="1"/>
      <c r="E570" s="1"/>
      <c r="F570" s="1"/>
      <c r="G570" s="1"/>
      <c r="H570" s="1"/>
    </row>
    <row r="571" spans="1:8" ht="35.1" hidden="1" customHeight="1">
      <c r="A571" s="1"/>
      <c r="B571" s="1"/>
      <c r="C571" s="1"/>
      <c r="D571" s="1"/>
      <c r="E571" s="1"/>
      <c r="F571" s="1"/>
      <c r="G571" s="1"/>
      <c r="H571" s="1"/>
    </row>
    <row r="572" spans="1:8" ht="35.1" hidden="1" customHeight="1">
      <c r="A572" s="1"/>
      <c r="B572" s="1"/>
      <c r="C572" s="1"/>
      <c r="D572" s="1"/>
      <c r="E572" s="1"/>
      <c r="F572" s="1"/>
      <c r="G572" s="1"/>
      <c r="H572" s="1"/>
    </row>
    <row r="573" spans="1:8" ht="35.1" hidden="1" customHeight="1">
      <c r="A573" s="1"/>
      <c r="B573" s="1"/>
      <c r="C573" s="1"/>
      <c r="D573" s="1"/>
      <c r="E573" s="1"/>
      <c r="F573" s="1"/>
      <c r="G573" s="1"/>
      <c r="H573" s="1"/>
    </row>
    <row r="574" spans="1:8" ht="35.1" hidden="1" customHeight="1">
      <c r="A574" s="1"/>
      <c r="B574" s="1"/>
      <c r="C574" s="1"/>
      <c r="D574" s="1"/>
      <c r="E574" s="1"/>
      <c r="F574" s="1"/>
      <c r="G574" s="1"/>
      <c r="H574" s="1"/>
    </row>
    <row r="575" spans="1:8" ht="35.1" hidden="1" customHeight="1">
      <c r="A575" s="1"/>
      <c r="B575" s="1"/>
      <c r="C575" s="1"/>
      <c r="D575" s="1"/>
      <c r="E575" s="1"/>
      <c r="F575" s="1"/>
      <c r="G575" s="1"/>
      <c r="H575" s="1"/>
    </row>
    <row r="576" spans="1:8" ht="35.1" hidden="1" customHeight="1">
      <c r="A576" s="1"/>
      <c r="B576" s="1"/>
      <c r="C576" s="1"/>
      <c r="D576" s="1"/>
      <c r="E576" s="1"/>
      <c r="F576" s="1"/>
      <c r="G576" s="1"/>
      <c r="H576" s="1"/>
    </row>
    <row r="577" spans="1:8" ht="35.1" hidden="1" customHeight="1">
      <c r="A577" s="1"/>
      <c r="B577" s="1"/>
      <c r="C577" s="1"/>
      <c r="D577" s="1"/>
      <c r="E577" s="1"/>
      <c r="F577" s="1"/>
      <c r="G577" s="1"/>
      <c r="H577" s="1"/>
    </row>
    <row r="578" spans="1:8" ht="35.1" hidden="1" customHeight="1">
      <c r="A578" s="1"/>
      <c r="B578" s="1"/>
      <c r="C578" s="1"/>
      <c r="D578" s="1"/>
      <c r="E578" s="1"/>
      <c r="F578" s="1"/>
      <c r="G578" s="1"/>
      <c r="H578" s="1"/>
    </row>
    <row r="579" spans="1:8" ht="35.1" hidden="1" customHeight="1">
      <c r="A579" s="1"/>
      <c r="B579" s="1"/>
      <c r="C579" s="1"/>
      <c r="D579" s="1"/>
      <c r="E579" s="1"/>
      <c r="F579" s="1"/>
      <c r="G579" s="1"/>
      <c r="H579" s="1"/>
    </row>
    <row r="580" spans="1:8" ht="35.1" hidden="1" customHeight="1">
      <c r="A580" s="1"/>
      <c r="B580" s="1"/>
      <c r="C580" s="1"/>
      <c r="D580" s="1"/>
      <c r="E580" s="1"/>
      <c r="F580" s="1"/>
      <c r="G580" s="1"/>
      <c r="H580" s="1"/>
    </row>
    <row r="581" spans="1:8" ht="35.1" hidden="1" customHeight="1">
      <c r="A581" s="1"/>
      <c r="B581" s="1"/>
      <c r="C581" s="1"/>
      <c r="D581" s="1"/>
      <c r="E581" s="1"/>
      <c r="F581" s="1"/>
      <c r="G581" s="1"/>
      <c r="H581" s="1"/>
    </row>
    <row r="582" spans="1:8" ht="35.1" hidden="1" customHeight="1">
      <c r="A582" s="1"/>
      <c r="B582" s="1"/>
      <c r="C582" s="1"/>
      <c r="D582" s="1"/>
      <c r="E582" s="1"/>
      <c r="F582" s="1"/>
      <c r="G582" s="1"/>
      <c r="H582" s="1"/>
    </row>
    <row r="583" spans="1:8" ht="35.1" hidden="1" customHeight="1">
      <c r="A583" s="1"/>
      <c r="B583" s="1"/>
      <c r="C583" s="1"/>
      <c r="D583" s="1"/>
      <c r="E583" s="1"/>
      <c r="F583" s="1"/>
      <c r="G583" s="1"/>
      <c r="H583" s="1"/>
    </row>
    <row r="584" spans="1:8" ht="35.1" hidden="1" customHeight="1">
      <c r="A584" s="1"/>
      <c r="B584" s="1"/>
      <c r="C584" s="1"/>
      <c r="D584" s="1"/>
      <c r="E584" s="1"/>
      <c r="F584" s="1"/>
      <c r="G584" s="1"/>
      <c r="H584" s="1"/>
    </row>
    <row r="585" spans="1:8" ht="35.1" hidden="1" customHeight="1">
      <c r="A585" s="1"/>
      <c r="B585" s="1"/>
      <c r="C585" s="1"/>
      <c r="D585" s="1"/>
      <c r="E585" s="1"/>
      <c r="F585" s="1"/>
      <c r="G585" s="1"/>
      <c r="H585" s="1"/>
    </row>
    <row r="586" spans="1:8" ht="35.1" hidden="1" customHeight="1">
      <c r="A586" s="1"/>
      <c r="B586" s="1"/>
      <c r="C586" s="1"/>
      <c r="D586" s="1"/>
      <c r="E586" s="1"/>
      <c r="F586" s="1"/>
      <c r="G586" s="1"/>
      <c r="H586" s="1"/>
    </row>
    <row r="587" spans="1:8" ht="35.1" hidden="1" customHeight="1">
      <c r="A587" s="1"/>
      <c r="B587" s="1"/>
      <c r="C587" s="1"/>
      <c r="D587" s="1"/>
      <c r="E587" s="1"/>
      <c r="F587" s="1"/>
      <c r="G587" s="1"/>
      <c r="H587" s="1"/>
    </row>
    <row r="588" spans="1:8" ht="35.1" hidden="1" customHeight="1">
      <c r="A588" s="1"/>
      <c r="B588" s="1"/>
      <c r="C588" s="1"/>
      <c r="D588" s="1"/>
      <c r="E588" s="1"/>
      <c r="F588" s="1"/>
      <c r="G588" s="1"/>
      <c r="H588" s="1"/>
    </row>
    <row r="589" spans="1:8" ht="35.1" hidden="1" customHeight="1">
      <c r="A589" s="1"/>
      <c r="B589" s="1"/>
      <c r="C589" s="1"/>
      <c r="D589" s="1"/>
      <c r="E589" s="1"/>
      <c r="F589" s="1"/>
      <c r="G589" s="1"/>
      <c r="H589" s="1"/>
    </row>
    <row r="590" spans="1:8" ht="35.1" hidden="1" customHeight="1">
      <c r="A590" s="1"/>
      <c r="B590" s="1"/>
      <c r="C590" s="1"/>
      <c r="D590" s="1"/>
      <c r="E590" s="1"/>
      <c r="F590" s="1"/>
      <c r="G590" s="1"/>
      <c r="H590" s="1"/>
    </row>
    <row r="591" spans="1:8" ht="35.1" hidden="1" customHeight="1">
      <c r="A591" s="1"/>
      <c r="B591" s="1"/>
      <c r="C591" s="1"/>
      <c r="D591" s="1"/>
      <c r="E591" s="1"/>
      <c r="F591" s="1"/>
      <c r="G591" s="1"/>
      <c r="H591" s="1"/>
    </row>
    <row r="592" spans="1:8" ht="35.1" hidden="1" customHeight="1">
      <c r="A592" s="1"/>
      <c r="B592" s="1"/>
      <c r="C592" s="1"/>
      <c r="D592" s="1"/>
      <c r="E592" s="1"/>
      <c r="F592" s="1"/>
      <c r="G592" s="1"/>
      <c r="H592" s="1"/>
    </row>
    <row r="593" spans="1:8" ht="35.1" hidden="1" customHeight="1">
      <c r="A593" s="1"/>
      <c r="B593" s="1"/>
      <c r="C593" s="1"/>
      <c r="D593" s="1"/>
      <c r="E593" s="1"/>
      <c r="F593" s="1"/>
      <c r="G593" s="1"/>
      <c r="H593" s="1"/>
    </row>
    <row r="594" spans="1:8" ht="35.1" hidden="1" customHeight="1">
      <c r="A594" s="1"/>
      <c r="B594" s="1"/>
      <c r="C594" s="1"/>
      <c r="D594" s="1"/>
      <c r="E594" s="1"/>
      <c r="F594" s="1"/>
      <c r="G594" s="1"/>
      <c r="H594" s="1"/>
    </row>
    <row r="595" spans="1:8" ht="35.1" hidden="1" customHeight="1">
      <c r="A595" s="1"/>
      <c r="B595" s="1"/>
      <c r="C595" s="1"/>
      <c r="D595" s="1"/>
      <c r="E595" s="1"/>
      <c r="F595" s="1"/>
      <c r="G595" s="1"/>
      <c r="H595" s="1"/>
    </row>
    <row r="596" spans="1:8" ht="35.1" hidden="1" customHeight="1">
      <c r="A596" s="1"/>
      <c r="B596" s="1"/>
      <c r="C596" s="1"/>
      <c r="D596" s="1"/>
      <c r="E596" s="1"/>
      <c r="F596" s="1"/>
      <c r="G596" s="1"/>
      <c r="H596" s="1"/>
    </row>
    <row r="597" spans="1:8" ht="35.1" hidden="1" customHeight="1">
      <c r="A597" s="1"/>
      <c r="B597" s="1"/>
      <c r="C597" s="1"/>
      <c r="D597" s="1"/>
      <c r="E597" s="1"/>
      <c r="F597" s="1"/>
      <c r="G597" s="1"/>
      <c r="H597" s="1"/>
    </row>
    <row r="598" spans="1:8" ht="35.1" hidden="1" customHeight="1">
      <c r="A598" s="1"/>
      <c r="B598" s="1"/>
      <c r="C598" s="1"/>
      <c r="D598" s="1"/>
      <c r="E598" s="1"/>
      <c r="F598" s="1"/>
      <c r="G598" s="1"/>
      <c r="H598" s="1"/>
    </row>
    <row r="599" spans="1:8" ht="35.1" hidden="1" customHeight="1">
      <c r="A599" s="1"/>
      <c r="B599" s="1"/>
      <c r="C599" s="1"/>
      <c r="D599" s="1"/>
      <c r="E599" s="1"/>
      <c r="F599" s="1"/>
      <c r="G599" s="1"/>
      <c r="H599" s="1"/>
    </row>
    <row r="600" spans="1:8" ht="35.1" hidden="1" customHeight="1">
      <c r="A600" s="1"/>
      <c r="B600" s="1"/>
      <c r="C600" s="1"/>
      <c r="D600" s="1"/>
      <c r="E600" s="1"/>
      <c r="F600" s="1"/>
      <c r="G600" s="1"/>
      <c r="H600" s="1"/>
    </row>
    <row r="601" spans="1:8" ht="35.1" hidden="1" customHeight="1">
      <c r="A601" s="1"/>
      <c r="B601" s="1"/>
      <c r="C601" s="1"/>
      <c r="D601" s="1"/>
      <c r="E601" s="1"/>
      <c r="F601" s="1"/>
      <c r="G601" s="1"/>
      <c r="H601" s="1"/>
    </row>
    <row r="602" spans="1:8" ht="35.1" hidden="1" customHeight="1">
      <c r="A602" s="1"/>
      <c r="B602" s="1"/>
      <c r="C602" s="1"/>
      <c r="D602" s="1"/>
      <c r="E602" s="1"/>
      <c r="F602" s="1"/>
      <c r="G602" s="1"/>
      <c r="H602" s="1"/>
    </row>
    <row r="603" spans="1:8" ht="35.1" hidden="1" customHeight="1">
      <c r="A603" s="1"/>
      <c r="B603" s="1"/>
      <c r="C603" s="1"/>
      <c r="D603" s="1"/>
      <c r="E603" s="1"/>
      <c r="F603" s="1"/>
      <c r="G603" s="1"/>
      <c r="H603" s="1"/>
    </row>
    <row r="604" spans="1:8" ht="35.1" hidden="1" customHeight="1">
      <c r="A604" s="1"/>
      <c r="B604" s="1"/>
      <c r="C604" s="1"/>
      <c r="D604" s="1"/>
      <c r="E604" s="1"/>
      <c r="F604" s="1"/>
      <c r="G604" s="1"/>
      <c r="H604" s="1"/>
    </row>
    <row r="605" spans="1:8" ht="35.1" hidden="1" customHeight="1">
      <c r="A605" s="1"/>
      <c r="B605" s="1"/>
      <c r="C605" s="1"/>
      <c r="D605" s="1"/>
      <c r="E605" s="1"/>
      <c r="F605" s="1"/>
      <c r="G605" s="1"/>
      <c r="H605" s="1"/>
    </row>
    <row r="606" spans="1:8" ht="35.1" hidden="1" customHeight="1">
      <c r="A606" s="1"/>
      <c r="B606" s="1"/>
      <c r="C606" s="1"/>
      <c r="D606" s="1"/>
      <c r="E606" s="1"/>
      <c r="F606" s="1"/>
      <c r="G606" s="1"/>
      <c r="H606" s="1"/>
    </row>
    <row r="607" spans="1:8" ht="35.1" hidden="1" customHeight="1">
      <c r="A607" s="1"/>
      <c r="B607" s="1"/>
      <c r="C607" s="1"/>
      <c r="D607" s="1"/>
      <c r="E607" s="1"/>
      <c r="F607" s="1"/>
      <c r="G607" s="1"/>
      <c r="H607" s="1"/>
    </row>
    <row r="608" spans="1:8" ht="35.1" hidden="1" customHeight="1">
      <c r="A608" s="1"/>
      <c r="B608" s="1"/>
      <c r="C608" s="1"/>
      <c r="D608" s="1"/>
      <c r="E608" s="1"/>
      <c r="F608" s="1"/>
      <c r="G608" s="1"/>
      <c r="H608" s="1"/>
    </row>
    <row r="609" spans="1:8" ht="35.1" hidden="1" customHeight="1">
      <c r="A609" s="1"/>
      <c r="B609" s="1"/>
      <c r="C609" s="1"/>
      <c r="D609" s="1"/>
      <c r="E609" s="1"/>
      <c r="F609" s="1"/>
      <c r="G609" s="1"/>
      <c r="H609" s="1"/>
    </row>
    <row r="610" spans="1:8" ht="35.1" hidden="1" customHeight="1">
      <c r="A610" s="1"/>
      <c r="B610" s="1"/>
      <c r="C610" s="1"/>
      <c r="D610" s="1"/>
      <c r="E610" s="1"/>
      <c r="F610" s="1"/>
      <c r="G610" s="1"/>
      <c r="H610" s="1"/>
    </row>
    <row r="611" spans="1:8" ht="35.1" hidden="1" customHeight="1">
      <c r="A611" s="1"/>
      <c r="B611" s="1"/>
      <c r="C611" s="1"/>
      <c r="D611" s="1"/>
      <c r="E611" s="1"/>
      <c r="F611" s="1"/>
      <c r="G611" s="1"/>
      <c r="H611" s="1"/>
    </row>
    <row r="612" spans="1:8" ht="35.1" hidden="1" customHeight="1">
      <c r="A612" s="1"/>
      <c r="B612" s="1"/>
      <c r="C612" s="1"/>
      <c r="D612" s="1"/>
      <c r="E612" s="1"/>
      <c r="F612" s="1"/>
      <c r="G612" s="1"/>
      <c r="H612" s="1"/>
    </row>
    <row r="613" spans="1:8" ht="35.1" hidden="1" customHeight="1">
      <c r="A613" s="1"/>
      <c r="B613" s="1"/>
      <c r="C613" s="1"/>
      <c r="D613" s="1"/>
      <c r="E613" s="1"/>
      <c r="F613" s="1"/>
      <c r="G613" s="1"/>
      <c r="H613" s="1"/>
    </row>
    <row r="614" spans="1:8" ht="35.1" hidden="1" customHeight="1">
      <c r="A614" s="1"/>
      <c r="B614" s="1"/>
      <c r="C614" s="1"/>
      <c r="D614" s="1"/>
      <c r="E614" s="1"/>
      <c r="F614" s="1"/>
      <c r="G614" s="1"/>
      <c r="H614" s="1"/>
    </row>
    <row r="615" spans="1:8" ht="35.1" hidden="1" customHeight="1">
      <c r="A615" s="1"/>
      <c r="B615" s="1"/>
      <c r="C615" s="1"/>
      <c r="D615" s="1"/>
      <c r="E615" s="1"/>
      <c r="F615" s="1"/>
      <c r="G615" s="1"/>
      <c r="H615" s="1"/>
    </row>
    <row r="616" spans="1:8" ht="35.1" hidden="1" customHeight="1">
      <c r="A616" s="1"/>
      <c r="B616" s="1"/>
      <c r="C616" s="1"/>
      <c r="D616" s="1"/>
      <c r="E616" s="1"/>
      <c r="F616" s="1"/>
      <c r="G616" s="1"/>
      <c r="H616" s="1"/>
    </row>
    <row r="617" spans="1:8" ht="35.1" hidden="1" customHeight="1">
      <c r="A617" s="1"/>
      <c r="B617" s="1"/>
      <c r="C617" s="1"/>
      <c r="D617" s="1"/>
      <c r="E617" s="1"/>
      <c r="F617" s="1"/>
      <c r="G617" s="1"/>
      <c r="H617" s="1"/>
    </row>
    <row r="618" spans="1:8" ht="35.1" hidden="1" customHeight="1">
      <c r="A618" s="1"/>
      <c r="B618" s="1"/>
      <c r="C618" s="1"/>
      <c r="D618" s="1"/>
      <c r="E618" s="1"/>
      <c r="F618" s="1"/>
      <c r="G618" s="1"/>
      <c r="H618" s="1"/>
    </row>
    <row r="619" spans="1:8" ht="35.1" hidden="1" customHeight="1">
      <c r="A619" s="1"/>
      <c r="B619" s="1"/>
      <c r="C619" s="1"/>
      <c r="D619" s="1"/>
      <c r="E619" s="1"/>
      <c r="F619" s="1"/>
      <c r="G619" s="1"/>
      <c r="H619" s="1"/>
    </row>
    <row r="620" spans="1:8" ht="35.1" hidden="1" customHeight="1">
      <c r="A620" s="1"/>
      <c r="B620" s="1"/>
      <c r="C620" s="1"/>
      <c r="D620" s="1"/>
      <c r="E620" s="1"/>
      <c r="F620" s="1"/>
      <c r="G620" s="1"/>
      <c r="H620" s="1"/>
    </row>
    <row r="621" spans="1:8" ht="35.1" hidden="1" customHeight="1">
      <c r="A621" s="1"/>
      <c r="B621" s="1"/>
      <c r="C621" s="1"/>
      <c r="D621" s="1"/>
      <c r="E621" s="1"/>
      <c r="F621" s="1"/>
      <c r="G621" s="1"/>
      <c r="H621" s="1"/>
    </row>
    <row r="622" spans="1:8" ht="35.1" hidden="1" customHeight="1">
      <c r="A622" s="1"/>
      <c r="B622" s="1"/>
      <c r="C622" s="1"/>
      <c r="D622" s="1"/>
      <c r="E622" s="1"/>
      <c r="F622" s="1"/>
      <c r="G622" s="1"/>
      <c r="H622" s="1"/>
    </row>
    <row r="623" spans="1:8" ht="35.1" hidden="1" customHeight="1">
      <c r="A623" s="1"/>
      <c r="B623" s="1"/>
      <c r="C623" s="1"/>
      <c r="D623" s="1"/>
      <c r="E623" s="1"/>
      <c r="F623" s="1"/>
      <c r="G623" s="1"/>
      <c r="H623" s="1"/>
    </row>
    <row r="624" spans="1:8" ht="35.1" hidden="1" customHeight="1">
      <c r="A624" s="1"/>
      <c r="B624" s="1"/>
      <c r="C624" s="1"/>
      <c r="D624" s="1"/>
      <c r="E624" s="1"/>
      <c r="F624" s="1"/>
      <c r="G624" s="1"/>
      <c r="H624" s="1"/>
    </row>
    <row r="625" spans="1:8" ht="35.1" hidden="1" customHeight="1">
      <c r="A625" s="1"/>
      <c r="B625" s="1"/>
      <c r="C625" s="1"/>
      <c r="D625" s="1"/>
      <c r="E625" s="1"/>
      <c r="F625" s="1"/>
      <c r="G625" s="1"/>
      <c r="H625" s="1"/>
    </row>
    <row r="626" spans="1:8" ht="35.1" hidden="1" customHeight="1">
      <c r="A626" s="1"/>
      <c r="B626" s="1"/>
      <c r="C626" s="1"/>
      <c r="D626" s="1"/>
      <c r="E626" s="1"/>
      <c r="F626" s="1"/>
      <c r="G626" s="1"/>
      <c r="H626" s="1"/>
    </row>
    <row r="627" spans="1:8" ht="35.1" hidden="1" customHeight="1">
      <c r="A627" s="1"/>
      <c r="B627" s="1"/>
      <c r="C627" s="1"/>
      <c r="D627" s="1"/>
      <c r="E627" s="1"/>
      <c r="F627" s="1"/>
      <c r="G627" s="1"/>
      <c r="H627" s="1"/>
    </row>
    <row r="628" spans="1:8" ht="35.1" hidden="1" customHeight="1">
      <c r="A628" s="1"/>
      <c r="B628" s="1"/>
      <c r="C628" s="1"/>
      <c r="D628" s="1"/>
      <c r="E628" s="1"/>
      <c r="F628" s="1"/>
      <c r="G628" s="1"/>
      <c r="H628" s="1"/>
    </row>
    <row r="629" spans="1:8" ht="35.1" hidden="1" customHeight="1">
      <c r="A629" s="1"/>
      <c r="B629" s="1"/>
      <c r="C629" s="1"/>
      <c r="D629" s="1"/>
      <c r="E629" s="1"/>
      <c r="F629" s="1"/>
      <c r="G629" s="1"/>
      <c r="H629" s="1"/>
    </row>
    <row r="630" spans="1:8" ht="35.1" hidden="1" customHeight="1">
      <c r="A630" s="1"/>
      <c r="B630" s="1"/>
      <c r="C630" s="1"/>
      <c r="D630" s="1"/>
      <c r="E630" s="1"/>
      <c r="F630" s="1"/>
      <c r="G630" s="1"/>
      <c r="H630" s="1"/>
    </row>
    <row r="631" spans="1:8" ht="35.1" hidden="1" customHeight="1">
      <c r="A631" s="1"/>
      <c r="B631" s="1"/>
      <c r="C631" s="1"/>
      <c r="D631" s="1"/>
      <c r="E631" s="1"/>
      <c r="F631" s="1"/>
      <c r="G631" s="1"/>
      <c r="H631" s="1"/>
    </row>
    <row r="632" spans="1:8" ht="35.1" hidden="1" customHeight="1">
      <c r="A632" s="1"/>
      <c r="B632" s="1"/>
      <c r="C632" s="1"/>
      <c r="D632" s="1"/>
      <c r="E632" s="1"/>
      <c r="F632" s="1"/>
      <c r="G632" s="1"/>
      <c r="H632" s="1"/>
    </row>
    <row r="633" spans="1:8" ht="35.1" hidden="1" customHeight="1">
      <c r="A633" s="1"/>
      <c r="B633" s="1"/>
      <c r="C633" s="1"/>
      <c r="D633" s="1"/>
      <c r="E633" s="1"/>
      <c r="F633" s="1"/>
      <c r="G633" s="1"/>
      <c r="H633" s="1"/>
    </row>
    <row r="634" spans="1:8" ht="35.1" hidden="1" customHeight="1">
      <c r="A634" s="1"/>
      <c r="B634" s="1"/>
      <c r="C634" s="1"/>
      <c r="D634" s="1"/>
      <c r="E634" s="1"/>
      <c r="F634" s="1"/>
      <c r="G634" s="1"/>
      <c r="H634" s="1"/>
    </row>
    <row r="635" spans="1:8" ht="35.1" hidden="1" customHeight="1">
      <c r="A635" s="1"/>
      <c r="B635" s="1"/>
      <c r="C635" s="1"/>
      <c r="D635" s="1"/>
      <c r="E635" s="1"/>
      <c r="F635" s="1"/>
      <c r="G635" s="1"/>
      <c r="H635" s="1"/>
    </row>
    <row r="636" spans="1:8" ht="35.1" hidden="1" customHeight="1">
      <c r="A636" s="1"/>
      <c r="B636" s="1"/>
      <c r="C636" s="1"/>
      <c r="D636" s="1"/>
      <c r="E636" s="1"/>
      <c r="F636" s="1"/>
      <c r="G636" s="1"/>
      <c r="H636" s="1"/>
    </row>
    <row r="637" spans="1:8" ht="35.1" hidden="1" customHeight="1">
      <c r="A637" s="1"/>
      <c r="B637" s="1"/>
      <c r="C637" s="1"/>
      <c r="D637" s="1"/>
      <c r="E637" s="1"/>
      <c r="F637" s="1"/>
      <c r="G637" s="1"/>
      <c r="H637" s="1"/>
    </row>
    <row r="638" spans="1:8" ht="35.1" hidden="1" customHeight="1">
      <c r="A638" s="1"/>
      <c r="B638" s="1"/>
      <c r="C638" s="1"/>
      <c r="D638" s="1"/>
      <c r="E638" s="1"/>
      <c r="F638" s="1"/>
      <c r="G638" s="1"/>
      <c r="H638" s="1"/>
    </row>
    <row r="639" spans="1:8" ht="35.1" hidden="1" customHeight="1">
      <c r="A639" s="1"/>
      <c r="B639" s="1"/>
      <c r="C639" s="1"/>
      <c r="D639" s="1"/>
      <c r="E639" s="1"/>
      <c r="F639" s="1"/>
      <c r="G639" s="1"/>
      <c r="H639" s="1"/>
    </row>
    <row r="640" spans="1:8" ht="35.1" hidden="1" customHeight="1">
      <c r="A640" s="1"/>
      <c r="B640" s="1"/>
      <c r="C640" s="1"/>
      <c r="D640" s="1"/>
      <c r="E640" s="1"/>
      <c r="F640" s="1"/>
      <c r="G640" s="1"/>
      <c r="H640" s="1"/>
    </row>
    <row r="641" spans="1:8" ht="35.1" hidden="1" customHeight="1">
      <c r="A641" s="1"/>
      <c r="B641" s="1"/>
      <c r="C641" s="1"/>
      <c r="D641" s="1"/>
      <c r="E641" s="1"/>
      <c r="F641" s="1"/>
      <c r="G641" s="1"/>
      <c r="H641" s="1"/>
    </row>
    <row r="642" spans="1:8" ht="35.1" hidden="1" customHeight="1">
      <c r="A642" s="1"/>
      <c r="B642" s="1"/>
      <c r="C642" s="1"/>
      <c r="D642" s="1"/>
      <c r="E642" s="1"/>
      <c r="F642" s="1"/>
      <c r="G642" s="1"/>
      <c r="H642" s="1"/>
    </row>
    <row r="643" spans="1:8" ht="35.1" hidden="1" customHeight="1">
      <c r="A643" s="1"/>
      <c r="B643" s="1"/>
      <c r="C643" s="1"/>
      <c r="D643" s="1"/>
      <c r="E643" s="1"/>
      <c r="F643" s="1"/>
      <c r="G643" s="1"/>
      <c r="H643" s="1"/>
    </row>
    <row r="644" spans="1:8" ht="35.1" hidden="1" customHeight="1">
      <c r="A644" s="1"/>
      <c r="B644" s="1"/>
      <c r="C644" s="1"/>
      <c r="D644" s="1"/>
      <c r="E644" s="1"/>
      <c r="F644" s="1"/>
      <c r="G644" s="1"/>
      <c r="H644" s="1"/>
    </row>
    <row r="645" spans="1:8" ht="35.1" hidden="1" customHeight="1">
      <c r="A645" s="1"/>
      <c r="B645" s="1"/>
      <c r="C645" s="1"/>
      <c r="D645" s="1"/>
      <c r="E645" s="1"/>
      <c r="F645" s="1"/>
      <c r="G645" s="1"/>
      <c r="H645" s="1"/>
    </row>
    <row r="646" spans="1:8" ht="35.1" hidden="1" customHeight="1">
      <c r="A646" s="1"/>
      <c r="B646" s="1"/>
      <c r="C646" s="1"/>
      <c r="D646" s="1"/>
      <c r="E646" s="1"/>
      <c r="F646" s="1"/>
      <c r="G646" s="1"/>
      <c r="H646" s="1"/>
    </row>
    <row r="647" spans="1:8" ht="35.1" hidden="1" customHeight="1">
      <c r="A647" s="1"/>
      <c r="B647" s="1"/>
      <c r="C647" s="1"/>
      <c r="D647" s="1"/>
      <c r="E647" s="1"/>
      <c r="F647" s="1"/>
      <c r="G647" s="1"/>
      <c r="H647" s="1"/>
    </row>
    <row r="648" spans="1:8" ht="35.1" hidden="1" customHeight="1">
      <c r="A648" s="1"/>
      <c r="B648" s="1"/>
      <c r="C648" s="1"/>
      <c r="D648" s="1"/>
      <c r="E648" s="1"/>
      <c r="F648" s="1"/>
      <c r="G648" s="1"/>
      <c r="H648" s="1"/>
    </row>
    <row r="649" spans="1:8" ht="35.1" hidden="1" customHeight="1">
      <c r="A649" s="1"/>
      <c r="B649" s="1"/>
      <c r="C649" s="1"/>
      <c r="D649" s="1"/>
      <c r="E649" s="1"/>
      <c r="F649" s="1"/>
      <c r="G649" s="1"/>
      <c r="H649" s="1"/>
    </row>
    <row r="650" spans="1:8" ht="35.1" hidden="1" customHeight="1">
      <c r="A650" s="1"/>
      <c r="B650" s="1"/>
      <c r="C650" s="1"/>
      <c r="D650" s="1"/>
      <c r="E650" s="1"/>
      <c r="F650" s="1"/>
      <c r="G650" s="1"/>
      <c r="H650" s="1"/>
    </row>
    <row r="651" spans="1:8" ht="35.1" hidden="1" customHeight="1">
      <c r="A651" s="1"/>
      <c r="B651" s="1"/>
      <c r="C651" s="1"/>
      <c r="D651" s="1"/>
      <c r="E651" s="1"/>
      <c r="F651" s="1"/>
      <c r="G651" s="1"/>
      <c r="H651" s="1"/>
    </row>
    <row r="652" spans="1:8" ht="35.1" hidden="1" customHeight="1">
      <c r="A652" s="1"/>
      <c r="B652" s="1"/>
      <c r="C652" s="1"/>
      <c r="D652" s="1"/>
      <c r="E652" s="1"/>
      <c r="F652" s="1"/>
      <c r="G652" s="1"/>
      <c r="H652" s="1"/>
    </row>
    <row r="653" spans="1:8" ht="35.1" hidden="1" customHeight="1">
      <c r="A653" s="1"/>
      <c r="B653" s="1"/>
      <c r="C653" s="1"/>
      <c r="D653" s="1"/>
      <c r="E653" s="1"/>
      <c r="F653" s="1"/>
      <c r="G653" s="1"/>
      <c r="H653" s="1"/>
    </row>
    <row r="654" spans="1:8" ht="35.1" hidden="1" customHeight="1">
      <c r="A654" s="1"/>
      <c r="B654" s="1"/>
      <c r="C654" s="1"/>
      <c r="D654" s="1"/>
      <c r="E654" s="1"/>
      <c r="F654" s="1"/>
      <c r="G654" s="1"/>
      <c r="H654" s="1"/>
    </row>
    <row r="655" spans="1:8" ht="35.1" hidden="1" customHeight="1">
      <c r="A655" s="1"/>
      <c r="B655" s="1"/>
      <c r="C655" s="1"/>
      <c r="D655" s="1"/>
      <c r="E655" s="1"/>
      <c r="F655" s="1"/>
      <c r="G655" s="1"/>
      <c r="H655" s="1"/>
    </row>
    <row r="656" spans="1:8" ht="35.1" hidden="1" customHeight="1">
      <c r="A656" s="1"/>
      <c r="B656" s="1"/>
      <c r="C656" s="1"/>
      <c r="D656" s="1"/>
      <c r="E656" s="1"/>
      <c r="F656" s="1"/>
      <c r="G656" s="1"/>
      <c r="H656" s="1"/>
    </row>
    <row r="657" spans="1:8" ht="35.1" hidden="1" customHeight="1">
      <c r="A657" s="1"/>
      <c r="B657" s="1"/>
      <c r="C657" s="1"/>
      <c r="D657" s="1"/>
      <c r="E657" s="1"/>
      <c r="F657" s="1"/>
      <c r="G657" s="1"/>
      <c r="H657" s="1"/>
    </row>
    <row r="658" spans="1:8" ht="35.1" hidden="1" customHeight="1">
      <c r="A658" s="1"/>
      <c r="B658" s="1"/>
      <c r="C658" s="1"/>
      <c r="D658" s="1"/>
      <c r="E658" s="1"/>
      <c r="F658" s="1"/>
      <c r="G658" s="1"/>
      <c r="H658" s="1"/>
    </row>
    <row r="659" spans="1:8" ht="35.1" hidden="1" customHeight="1">
      <c r="A659" s="1"/>
      <c r="B659" s="1"/>
      <c r="C659" s="1"/>
      <c r="D659" s="1"/>
      <c r="E659" s="1"/>
      <c r="F659" s="1"/>
      <c r="G659" s="1"/>
      <c r="H659" s="1"/>
    </row>
    <row r="660" spans="1:8" ht="35.1" hidden="1" customHeight="1">
      <c r="A660" s="1"/>
      <c r="B660" s="1"/>
      <c r="C660" s="1"/>
      <c r="D660" s="1"/>
      <c r="E660" s="1"/>
      <c r="F660" s="1"/>
      <c r="G660" s="1"/>
      <c r="H660" s="1"/>
    </row>
    <row r="661" spans="1:8" ht="35.1" hidden="1" customHeight="1">
      <c r="A661" s="1"/>
      <c r="B661" s="1"/>
      <c r="C661" s="1"/>
      <c r="D661" s="1"/>
      <c r="E661" s="1"/>
      <c r="F661" s="1"/>
      <c r="G661" s="1"/>
      <c r="H661" s="1"/>
    </row>
    <row r="662" spans="1:8" ht="35.1" hidden="1" customHeight="1">
      <c r="A662" s="1"/>
      <c r="B662" s="1"/>
      <c r="C662" s="1"/>
      <c r="D662" s="1"/>
      <c r="E662" s="1"/>
      <c r="F662" s="1"/>
      <c r="G662" s="1"/>
      <c r="H662" s="1"/>
    </row>
    <row r="663" spans="1:8" ht="35.1" hidden="1" customHeight="1">
      <c r="A663" s="1"/>
      <c r="B663" s="1"/>
      <c r="C663" s="1"/>
      <c r="D663" s="1"/>
      <c r="E663" s="1"/>
      <c r="F663" s="1"/>
      <c r="G663" s="1"/>
      <c r="H663" s="1"/>
    </row>
    <row r="664" spans="1:8" ht="35.1" hidden="1" customHeight="1">
      <c r="A664" s="1"/>
      <c r="B664" s="1"/>
      <c r="C664" s="1"/>
      <c r="D664" s="1"/>
      <c r="E664" s="1"/>
      <c r="F664" s="1"/>
      <c r="G664" s="1"/>
      <c r="H664" s="1"/>
    </row>
    <row r="665" spans="1:8" ht="35.1" hidden="1" customHeight="1">
      <c r="A665" s="1"/>
      <c r="B665" s="1"/>
      <c r="C665" s="1"/>
      <c r="D665" s="1"/>
      <c r="E665" s="1"/>
      <c r="F665" s="1"/>
      <c r="G665" s="1"/>
      <c r="H665" s="1"/>
    </row>
    <row r="666" spans="1:8" ht="35.1" hidden="1" customHeight="1">
      <c r="A666" s="1"/>
      <c r="B666" s="1"/>
      <c r="C666" s="1"/>
      <c r="D666" s="1"/>
      <c r="E666" s="1"/>
      <c r="F666" s="1"/>
      <c r="G666" s="1"/>
      <c r="H666" s="1"/>
    </row>
    <row r="667" spans="1:8" ht="35.1" hidden="1" customHeight="1">
      <c r="A667" s="1"/>
      <c r="B667" s="1"/>
      <c r="C667" s="1"/>
      <c r="D667" s="1"/>
      <c r="E667" s="1"/>
      <c r="F667" s="1"/>
      <c r="G667" s="1"/>
      <c r="H667" s="1"/>
    </row>
    <row r="668" spans="1:8" ht="35.1" hidden="1" customHeight="1">
      <c r="A668" s="1"/>
      <c r="B668" s="1"/>
      <c r="C668" s="1"/>
      <c r="D668" s="1"/>
      <c r="E668" s="1"/>
      <c r="F668" s="1"/>
      <c r="G668" s="1"/>
      <c r="H668" s="1"/>
    </row>
    <row r="669" spans="1:8" ht="35.1" hidden="1" customHeight="1">
      <c r="A669" s="1"/>
      <c r="B669" s="1"/>
      <c r="C669" s="1"/>
      <c r="D669" s="1"/>
      <c r="E669" s="1"/>
      <c r="F669" s="1"/>
      <c r="G669" s="1"/>
      <c r="H669" s="1"/>
    </row>
    <row r="670" spans="1:8" ht="35.1" hidden="1" customHeight="1">
      <c r="A670" s="1"/>
      <c r="B670" s="1"/>
      <c r="C670" s="1"/>
      <c r="D670" s="1"/>
      <c r="E670" s="1"/>
      <c r="F670" s="1"/>
      <c r="G670" s="1"/>
      <c r="H670" s="1"/>
    </row>
    <row r="671" spans="1:8" ht="35.1" hidden="1" customHeight="1">
      <c r="A671" s="1"/>
      <c r="B671" s="1"/>
      <c r="C671" s="1"/>
      <c r="D671" s="1"/>
      <c r="E671" s="1"/>
      <c r="F671" s="1"/>
      <c r="G671" s="1"/>
      <c r="H671" s="1"/>
    </row>
    <row r="672" spans="1:8" ht="35.1" hidden="1" customHeight="1">
      <c r="A672" s="1"/>
      <c r="B672" s="1"/>
      <c r="C672" s="1"/>
      <c r="D672" s="1"/>
      <c r="E672" s="1"/>
      <c r="F672" s="1"/>
      <c r="G672" s="1"/>
      <c r="H672" s="1"/>
    </row>
    <row r="673" spans="1:8" ht="35.1" hidden="1" customHeight="1">
      <c r="A673" s="1"/>
      <c r="B673" s="1"/>
      <c r="C673" s="1"/>
      <c r="D673" s="1"/>
      <c r="E673" s="1"/>
      <c r="F673" s="1"/>
      <c r="G673" s="1"/>
      <c r="H673" s="1"/>
    </row>
    <row r="674" spans="1:8" ht="35.1" hidden="1" customHeight="1">
      <c r="A674" s="1"/>
      <c r="B674" s="1"/>
      <c r="C674" s="1"/>
      <c r="D674" s="1"/>
      <c r="E674" s="1"/>
      <c r="F674" s="1"/>
      <c r="G674" s="1"/>
      <c r="H674" s="1"/>
    </row>
    <row r="675" spans="1:8" ht="35.1" hidden="1" customHeight="1">
      <c r="A675" s="1"/>
      <c r="B675" s="1"/>
      <c r="C675" s="1"/>
      <c r="D675" s="1"/>
      <c r="E675" s="1"/>
      <c r="F675" s="1"/>
      <c r="G675" s="1"/>
      <c r="H675" s="1"/>
    </row>
    <row r="676" spans="1:8" ht="35.1" hidden="1" customHeight="1">
      <c r="A676" s="1"/>
      <c r="B676" s="1"/>
      <c r="C676" s="1"/>
      <c r="D676" s="1"/>
      <c r="E676" s="1"/>
      <c r="F676" s="1"/>
      <c r="G676" s="1"/>
      <c r="H676" s="1"/>
    </row>
    <row r="677" spans="1:8" ht="35.1" hidden="1" customHeight="1">
      <c r="A677" s="1"/>
      <c r="B677" s="1"/>
      <c r="C677" s="1"/>
      <c r="D677" s="1"/>
      <c r="E677" s="1"/>
      <c r="F677" s="1"/>
      <c r="G677" s="1"/>
      <c r="H677" s="1"/>
    </row>
    <row r="678" spans="1:8" ht="35.1" hidden="1" customHeight="1">
      <c r="A678" s="1"/>
      <c r="B678" s="1"/>
      <c r="C678" s="1"/>
      <c r="D678" s="1"/>
      <c r="E678" s="1"/>
      <c r="F678" s="1"/>
      <c r="G678" s="1"/>
      <c r="H678" s="1"/>
    </row>
    <row r="679" spans="1:8" ht="35.1" hidden="1" customHeight="1">
      <c r="A679" s="1"/>
      <c r="B679" s="1"/>
      <c r="C679" s="1"/>
      <c r="D679" s="1"/>
      <c r="E679" s="1"/>
      <c r="F679" s="1"/>
      <c r="G679" s="1"/>
      <c r="H679" s="1"/>
    </row>
    <row r="680" spans="1:8" ht="35.1" hidden="1" customHeight="1">
      <c r="A680" s="1"/>
      <c r="B680" s="1"/>
      <c r="C680" s="1"/>
      <c r="D680" s="1"/>
      <c r="E680" s="1"/>
      <c r="F680" s="1"/>
      <c r="G680" s="1"/>
      <c r="H680" s="1"/>
    </row>
    <row r="681" spans="1:8" ht="35.1" hidden="1" customHeight="1">
      <c r="A681" s="1"/>
      <c r="B681" s="1"/>
      <c r="C681" s="1"/>
      <c r="D681" s="1"/>
      <c r="E681" s="1"/>
      <c r="F681" s="1"/>
      <c r="G681" s="1"/>
      <c r="H681" s="1"/>
    </row>
    <row r="682" spans="1:8" ht="35.1" hidden="1" customHeight="1">
      <c r="A682" s="1"/>
      <c r="B682" s="1"/>
      <c r="C682" s="1"/>
      <c r="D682" s="1"/>
      <c r="E682" s="1"/>
      <c r="F682" s="1"/>
      <c r="G682" s="1"/>
      <c r="H682" s="1"/>
    </row>
    <row r="683" spans="1:8" ht="35.1" hidden="1" customHeight="1">
      <c r="A683" s="1"/>
      <c r="B683" s="1"/>
      <c r="C683" s="1"/>
      <c r="D683" s="1"/>
      <c r="E683" s="1"/>
      <c r="F683" s="1"/>
      <c r="G683" s="1"/>
      <c r="H683" s="1"/>
    </row>
    <row r="684" spans="1:8" ht="35.1" hidden="1" customHeight="1">
      <c r="A684" s="1"/>
      <c r="B684" s="1"/>
      <c r="C684" s="1"/>
      <c r="D684" s="1"/>
      <c r="E684" s="1"/>
      <c r="F684" s="1"/>
      <c r="G684" s="1"/>
      <c r="H684" s="1"/>
    </row>
    <row r="685" spans="1:8" ht="35.1" hidden="1" customHeight="1">
      <c r="A685" s="1"/>
      <c r="B685" s="1"/>
      <c r="C685" s="1"/>
      <c r="D685" s="1"/>
      <c r="E685" s="1"/>
      <c r="F685" s="1"/>
      <c r="G685" s="1"/>
      <c r="H685" s="1"/>
    </row>
    <row r="686" spans="1:8" ht="35.1" hidden="1" customHeight="1">
      <c r="A686" s="1"/>
      <c r="B686" s="1"/>
      <c r="C686" s="1"/>
      <c r="D686" s="1"/>
      <c r="E686" s="1"/>
      <c r="F686" s="1"/>
      <c r="G686" s="1"/>
      <c r="H686" s="1"/>
    </row>
    <row r="687" spans="1:8" ht="35.1" hidden="1" customHeight="1">
      <c r="A687" s="1"/>
      <c r="B687" s="1"/>
      <c r="C687" s="1"/>
      <c r="D687" s="1"/>
      <c r="E687" s="1"/>
      <c r="F687" s="1"/>
      <c r="G687" s="1"/>
      <c r="H687" s="1"/>
    </row>
    <row r="688" spans="1:8" ht="35.1" hidden="1" customHeight="1">
      <c r="A688" s="1"/>
      <c r="B688" s="1"/>
      <c r="C688" s="1"/>
      <c r="D688" s="1"/>
      <c r="E688" s="1"/>
      <c r="F688" s="1"/>
      <c r="G688" s="1"/>
      <c r="H688" s="1"/>
    </row>
    <row r="689" spans="1:8" ht="35.1" hidden="1" customHeight="1">
      <c r="A689" s="1"/>
      <c r="B689" s="1"/>
      <c r="C689" s="1"/>
      <c r="D689" s="1"/>
      <c r="E689" s="1"/>
      <c r="F689" s="1"/>
      <c r="G689" s="1"/>
      <c r="H689" s="1"/>
    </row>
    <row r="690" spans="1:8" ht="35.1" hidden="1" customHeight="1">
      <c r="A690" s="1"/>
      <c r="B690" s="1"/>
      <c r="C690" s="1"/>
      <c r="D690" s="1"/>
      <c r="E690" s="1"/>
      <c r="F690" s="1"/>
      <c r="G690" s="1"/>
      <c r="H690" s="1"/>
    </row>
    <row r="691" spans="1:8" ht="35.1" hidden="1" customHeight="1">
      <c r="A691" s="1"/>
      <c r="B691" s="1"/>
      <c r="C691" s="1"/>
      <c r="D691" s="1"/>
      <c r="E691" s="1"/>
      <c r="F691" s="1"/>
      <c r="G691" s="1"/>
      <c r="H691" s="1"/>
    </row>
    <row r="692" spans="1:8" ht="35.1" hidden="1" customHeight="1">
      <c r="A692" s="1"/>
      <c r="B692" s="1"/>
      <c r="C692" s="1"/>
      <c r="D692" s="1"/>
      <c r="E692" s="1"/>
      <c r="F692" s="1"/>
      <c r="G692" s="1"/>
      <c r="H692" s="1"/>
    </row>
    <row r="693" spans="1:8" ht="35.1" hidden="1" customHeight="1">
      <c r="A693" s="1"/>
      <c r="B693" s="1"/>
      <c r="C693" s="1"/>
      <c r="D693" s="1"/>
      <c r="E693" s="1"/>
      <c r="F693" s="1"/>
      <c r="G693" s="1"/>
      <c r="H693" s="1"/>
    </row>
    <row r="694" spans="1:8" ht="35.1" hidden="1" customHeight="1">
      <c r="A694" s="1"/>
      <c r="B694" s="1"/>
      <c r="C694" s="1"/>
      <c r="D694" s="1"/>
      <c r="E694" s="1"/>
      <c r="F694" s="1"/>
      <c r="G694" s="1"/>
      <c r="H694" s="1"/>
    </row>
    <row r="695" spans="1:8" ht="35.1" hidden="1" customHeight="1">
      <c r="A695" s="1"/>
      <c r="B695" s="1"/>
      <c r="C695" s="1"/>
      <c r="D695" s="1"/>
      <c r="E695" s="1"/>
      <c r="F695" s="1"/>
      <c r="G695" s="1"/>
      <c r="H695" s="1"/>
    </row>
    <row r="696" spans="1:8" ht="35.1" hidden="1" customHeight="1">
      <c r="A696" s="1"/>
      <c r="B696" s="1"/>
      <c r="C696" s="1"/>
      <c r="D696" s="1"/>
      <c r="E696" s="1"/>
      <c r="F696" s="1"/>
      <c r="G696" s="1"/>
      <c r="H696" s="1"/>
    </row>
    <row r="697" spans="1:8" ht="35.1" hidden="1" customHeight="1">
      <c r="A697" s="1"/>
      <c r="B697" s="1"/>
      <c r="C697" s="1"/>
      <c r="D697" s="1"/>
      <c r="E697" s="1"/>
      <c r="F697" s="1"/>
      <c r="G697" s="1"/>
      <c r="H697" s="1"/>
    </row>
    <row r="698" spans="1:8" ht="35.1" hidden="1" customHeight="1">
      <c r="A698" s="1"/>
      <c r="B698" s="1"/>
      <c r="C698" s="1"/>
      <c r="D698" s="1"/>
      <c r="E698" s="1"/>
      <c r="F698" s="1"/>
      <c r="G698" s="1"/>
      <c r="H698" s="1"/>
    </row>
    <row r="699" spans="1:8" ht="35.1" hidden="1" customHeight="1">
      <c r="A699" s="1"/>
      <c r="B699" s="1"/>
      <c r="C699" s="1"/>
      <c r="D699" s="1"/>
      <c r="E699" s="1"/>
      <c r="F699" s="1"/>
      <c r="G699" s="1"/>
      <c r="H699" s="1"/>
    </row>
    <row r="700" spans="1:8" ht="35.1" hidden="1" customHeight="1">
      <c r="A700" s="1"/>
      <c r="B700" s="1"/>
      <c r="C700" s="1"/>
      <c r="D700" s="1"/>
      <c r="E700" s="1"/>
      <c r="F700" s="1"/>
      <c r="G700" s="1"/>
      <c r="H700" s="1"/>
    </row>
    <row r="701" spans="1:8" ht="35.1" hidden="1" customHeight="1">
      <c r="A701" s="1"/>
      <c r="B701" s="1"/>
      <c r="C701" s="1"/>
      <c r="D701" s="1"/>
      <c r="E701" s="1"/>
      <c r="F701" s="1"/>
      <c r="G701" s="1"/>
      <c r="H701" s="1"/>
    </row>
    <row r="702" spans="1:8" ht="35.1" hidden="1" customHeight="1">
      <c r="A702" s="1"/>
      <c r="B702" s="1"/>
      <c r="C702" s="1"/>
      <c r="D702" s="1"/>
      <c r="E702" s="1"/>
      <c r="F702" s="1"/>
      <c r="G702" s="1"/>
      <c r="H702" s="1"/>
    </row>
    <row r="703" spans="1:8" ht="35.1" hidden="1" customHeight="1">
      <c r="A703" s="1"/>
      <c r="B703" s="1"/>
      <c r="C703" s="1"/>
      <c r="D703" s="1"/>
      <c r="E703" s="1"/>
      <c r="F703" s="1"/>
      <c r="G703" s="1"/>
      <c r="H703" s="1"/>
    </row>
    <row r="704" spans="1:8" ht="35.1" hidden="1" customHeight="1">
      <c r="A704" s="1"/>
      <c r="B704" s="1"/>
      <c r="C704" s="1"/>
      <c r="D704" s="1"/>
      <c r="E704" s="1"/>
      <c r="F704" s="1"/>
      <c r="G704" s="1"/>
      <c r="H704" s="1"/>
    </row>
    <row r="705" spans="1:8" ht="35.1" hidden="1" customHeight="1">
      <c r="A705" s="1"/>
      <c r="B705" s="1"/>
      <c r="C705" s="1"/>
      <c r="D705" s="1"/>
      <c r="E705" s="1"/>
      <c r="F705" s="1"/>
      <c r="G705" s="1"/>
      <c r="H705" s="1"/>
    </row>
    <row r="706" spans="1:8" ht="35.1" hidden="1" customHeight="1">
      <c r="A706" s="1"/>
      <c r="B706" s="1"/>
      <c r="C706" s="1"/>
      <c r="D706" s="1"/>
      <c r="E706" s="1"/>
      <c r="F706" s="1"/>
      <c r="G706" s="1"/>
      <c r="H706" s="1"/>
    </row>
    <row r="707" spans="1:8" ht="35.1" hidden="1" customHeight="1">
      <c r="A707" s="1"/>
      <c r="B707" s="1"/>
      <c r="C707" s="1"/>
      <c r="D707" s="1"/>
      <c r="E707" s="1"/>
      <c r="F707" s="1"/>
      <c r="G707" s="1"/>
      <c r="H707" s="1"/>
    </row>
    <row r="708" spans="1:8" ht="35.1" hidden="1" customHeight="1">
      <c r="A708" s="1"/>
      <c r="B708" s="1"/>
      <c r="C708" s="1"/>
      <c r="D708" s="1"/>
      <c r="E708" s="1"/>
      <c r="F708" s="1"/>
      <c r="G708" s="1"/>
      <c r="H708" s="1"/>
    </row>
    <row r="709" spans="1:8" ht="35.1" hidden="1" customHeight="1">
      <c r="A709" s="1"/>
      <c r="B709" s="1"/>
      <c r="C709" s="1"/>
      <c r="D709" s="1"/>
      <c r="E709" s="1"/>
      <c r="F709" s="1"/>
      <c r="G709" s="1"/>
      <c r="H709" s="1"/>
    </row>
    <row r="710" spans="1:8" ht="35.1" hidden="1" customHeight="1">
      <c r="A710" s="1"/>
      <c r="B710" s="1"/>
      <c r="C710" s="1"/>
      <c r="D710" s="1"/>
      <c r="E710" s="1"/>
      <c r="F710" s="1"/>
      <c r="G710" s="1"/>
      <c r="H710" s="1"/>
    </row>
    <row r="711" spans="1:8" ht="35.1" hidden="1" customHeight="1">
      <c r="A711" s="1"/>
      <c r="B711" s="1"/>
      <c r="C711" s="1"/>
      <c r="D711" s="1"/>
      <c r="E711" s="1"/>
      <c r="F711" s="1"/>
      <c r="G711" s="1"/>
      <c r="H711" s="1"/>
    </row>
    <row r="712" spans="1:8" ht="35.1" hidden="1" customHeight="1">
      <c r="A712" s="1"/>
      <c r="B712" s="1"/>
      <c r="C712" s="1"/>
      <c r="D712" s="1"/>
      <c r="E712" s="1"/>
      <c r="F712" s="1"/>
      <c r="G712" s="1"/>
      <c r="H712" s="1"/>
    </row>
    <row r="713" spans="1:8" ht="35.1" hidden="1" customHeight="1">
      <c r="A713" s="1"/>
      <c r="B713" s="1"/>
      <c r="C713" s="1"/>
      <c r="D713" s="1"/>
      <c r="E713" s="1"/>
      <c r="F713" s="1"/>
      <c r="G713" s="1"/>
      <c r="H713" s="1"/>
    </row>
    <row r="714" spans="1:8" ht="35.1" hidden="1" customHeight="1">
      <c r="A714" s="1"/>
      <c r="B714" s="1"/>
      <c r="C714" s="1"/>
      <c r="D714" s="1"/>
      <c r="E714" s="1"/>
      <c r="F714" s="1"/>
      <c r="G714" s="1"/>
      <c r="H714" s="1"/>
    </row>
    <row r="715" spans="1:8" ht="35.1" hidden="1" customHeight="1">
      <c r="A715" s="1"/>
      <c r="B715" s="1"/>
      <c r="C715" s="1"/>
      <c r="D715" s="1"/>
      <c r="E715" s="1"/>
      <c r="F715" s="1"/>
      <c r="G715" s="1"/>
      <c r="H715" s="1"/>
    </row>
    <row r="716" spans="1:8" ht="35.1" hidden="1" customHeight="1">
      <c r="A716" s="1"/>
      <c r="B716" s="1"/>
      <c r="C716" s="1"/>
      <c r="D716" s="1"/>
      <c r="E716" s="1"/>
      <c r="F716" s="1"/>
      <c r="G716" s="1"/>
      <c r="H716" s="1"/>
    </row>
    <row r="717" spans="1:8" ht="35.1" hidden="1" customHeight="1">
      <c r="A717" s="1"/>
      <c r="B717" s="1"/>
      <c r="C717" s="1"/>
      <c r="D717" s="1"/>
      <c r="E717" s="1"/>
      <c r="F717" s="1"/>
      <c r="G717" s="1"/>
      <c r="H717" s="1"/>
    </row>
    <row r="718" spans="1:8" ht="35.1" hidden="1" customHeight="1">
      <c r="A718" s="1"/>
      <c r="B718" s="1"/>
      <c r="C718" s="1"/>
      <c r="D718" s="1"/>
      <c r="E718" s="1"/>
      <c r="F718" s="1"/>
      <c r="G718" s="1"/>
      <c r="H718" s="1"/>
    </row>
    <row r="719" spans="1:8" ht="35.1" hidden="1" customHeight="1">
      <c r="A719" s="1"/>
      <c r="B719" s="1"/>
      <c r="C719" s="1"/>
      <c r="D719" s="1"/>
      <c r="E719" s="1"/>
      <c r="F719" s="1"/>
      <c r="G719" s="1"/>
      <c r="H719" s="1"/>
    </row>
    <row r="720" spans="1:8" ht="35.1" hidden="1" customHeight="1">
      <c r="A720" s="1"/>
      <c r="B720" s="1"/>
      <c r="C720" s="1"/>
      <c r="D720" s="1"/>
      <c r="E720" s="1"/>
      <c r="F720" s="1"/>
      <c r="G720" s="1"/>
      <c r="H720" s="1"/>
    </row>
    <row r="721" spans="1:8" ht="35.1" hidden="1" customHeight="1">
      <c r="A721" s="1"/>
      <c r="B721" s="1"/>
      <c r="C721" s="1"/>
      <c r="D721" s="1"/>
      <c r="E721" s="1"/>
      <c r="F721" s="1"/>
      <c r="G721" s="1"/>
      <c r="H721" s="1"/>
    </row>
    <row r="722" spans="1:8" ht="35.1" hidden="1" customHeight="1">
      <c r="A722" s="1"/>
      <c r="B722" s="1"/>
      <c r="C722" s="1"/>
      <c r="D722" s="1"/>
      <c r="E722" s="1"/>
      <c r="F722" s="1"/>
      <c r="G722" s="1"/>
      <c r="H722" s="1"/>
    </row>
    <row r="723" spans="1:8" ht="35.1" hidden="1" customHeight="1">
      <c r="A723" s="1"/>
      <c r="B723" s="1"/>
      <c r="C723" s="1"/>
      <c r="D723" s="1"/>
      <c r="E723" s="1"/>
      <c r="F723" s="1"/>
      <c r="G723" s="1"/>
      <c r="H723" s="1"/>
    </row>
    <row r="724" spans="1:8" ht="35.1" hidden="1" customHeight="1">
      <c r="A724" s="1"/>
      <c r="B724" s="1"/>
      <c r="C724" s="1"/>
      <c r="D724" s="1"/>
      <c r="E724" s="1"/>
      <c r="F724" s="1"/>
      <c r="G724" s="1"/>
      <c r="H724" s="1"/>
    </row>
    <row r="725" spans="1:8" ht="35.1" hidden="1" customHeight="1">
      <c r="A725" s="1"/>
      <c r="B725" s="1"/>
      <c r="C725" s="1"/>
      <c r="D725" s="1"/>
      <c r="E725" s="1"/>
      <c r="F725" s="1"/>
      <c r="G725" s="1"/>
      <c r="H725" s="1"/>
    </row>
    <row r="726" spans="1:8" ht="35.1" hidden="1" customHeight="1">
      <c r="A726" s="1"/>
      <c r="B726" s="1"/>
      <c r="C726" s="1"/>
      <c r="D726" s="1"/>
      <c r="E726" s="1"/>
      <c r="F726" s="1"/>
      <c r="G726" s="1"/>
      <c r="H726" s="1"/>
    </row>
    <row r="727" spans="1:8" ht="35.1" hidden="1" customHeight="1">
      <c r="A727" s="1"/>
      <c r="B727" s="1"/>
      <c r="C727" s="1"/>
      <c r="D727" s="1"/>
      <c r="E727" s="1"/>
      <c r="F727" s="1"/>
      <c r="G727" s="1"/>
      <c r="H727" s="1"/>
    </row>
    <row r="728" spans="1:8" ht="35.1" hidden="1" customHeight="1">
      <c r="A728" s="1"/>
      <c r="B728" s="1"/>
      <c r="C728" s="1"/>
      <c r="D728" s="1"/>
      <c r="E728" s="1"/>
      <c r="F728" s="1"/>
      <c r="G728" s="1"/>
      <c r="H728" s="1"/>
    </row>
    <row r="729" spans="1:8" ht="35.1" hidden="1" customHeight="1">
      <c r="A729" s="1"/>
      <c r="B729" s="1"/>
      <c r="C729" s="1"/>
      <c r="D729" s="1"/>
      <c r="E729" s="1"/>
      <c r="F729" s="1"/>
      <c r="G729" s="1"/>
      <c r="H729" s="1"/>
    </row>
    <row r="730" spans="1:8" ht="35.1" hidden="1" customHeight="1">
      <c r="A730" s="1"/>
      <c r="B730" s="1"/>
      <c r="C730" s="1"/>
      <c r="D730" s="1"/>
      <c r="E730" s="1"/>
      <c r="F730" s="1"/>
      <c r="G730" s="1"/>
      <c r="H730" s="1"/>
    </row>
    <row r="731" spans="1:8" ht="35.1" hidden="1" customHeight="1">
      <c r="A731" s="1"/>
      <c r="B731" s="1"/>
      <c r="C731" s="1"/>
      <c r="D731" s="1"/>
      <c r="E731" s="1"/>
      <c r="F731" s="1"/>
      <c r="G731" s="1"/>
      <c r="H731" s="1"/>
    </row>
    <row r="732" spans="1:8" ht="35.1" hidden="1" customHeight="1">
      <c r="A732" s="1"/>
      <c r="B732" s="1"/>
      <c r="C732" s="1"/>
      <c r="D732" s="1"/>
      <c r="E732" s="1"/>
      <c r="F732" s="1"/>
      <c r="G732" s="1"/>
      <c r="H732" s="1"/>
    </row>
    <row r="733" spans="1:8" ht="35.1" hidden="1" customHeight="1">
      <c r="A733" s="1"/>
      <c r="B733" s="1"/>
      <c r="C733" s="1"/>
      <c r="D733" s="1"/>
      <c r="E733" s="1"/>
      <c r="F733" s="1"/>
      <c r="G733" s="1"/>
      <c r="H733" s="1"/>
    </row>
    <row r="734" spans="1:8" ht="35.1" hidden="1" customHeight="1">
      <c r="A734" s="1"/>
      <c r="B734" s="1"/>
      <c r="C734" s="1"/>
      <c r="D734" s="1"/>
      <c r="E734" s="1"/>
      <c r="F734" s="1"/>
      <c r="G734" s="1"/>
      <c r="H734" s="1"/>
    </row>
    <row r="735" spans="1:8" ht="35.1" hidden="1" customHeight="1">
      <c r="A735" s="1"/>
      <c r="B735" s="1"/>
      <c r="C735" s="1"/>
      <c r="D735" s="1"/>
      <c r="E735" s="1"/>
      <c r="F735" s="1"/>
      <c r="G735" s="1"/>
      <c r="H735" s="1"/>
    </row>
    <row r="736" spans="1:8" ht="35.1" hidden="1" customHeight="1">
      <c r="A736" s="1"/>
      <c r="B736" s="1"/>
      <c r="C736" s="1"/>
      <c r="D736" s="1"/>
      <c r="E736" s="1"/>
      <c r="F736" s="1"/>
      <c r="G736" s="1"/>
      <c r="H736" s="1"/>
    </row>
    <row r="737" spans="1:8" ht="35.1" hidden="1" customHeight="1">
      <c r="A737" s="1"/>
      <c r="B737" s="1"/>
      <c r="C737" s="1"/>
      <c r="D737" s="1"/>
      <c r="E737" s="1"/>
      <c r="F737" s="1"/>
      <c r="G737" s="1"/>
      <c r="H737" s="1"/>
    </row>
    <row r="738" spans="1:8" ht="35.1" hidden="1" customHeight="1">
      <c r="A738" s="1"/>
      <c r="B738" s="1"/>
      <c r="C738" s="1"/>
      <c r="D738" s="1"/>
      <c r="E738" s="1"/>
      <c r="F738" s="1"/>
      <c r="G738" s="1"/>
      <c r="H738" s="1"/>
    </row>
    <row r="739" spans="1:8" ht="35.1" hidden="1" customHeight="1">
      <c r="A739" s="1"/>
      <c r="B739" s="1"/>
      <c r="C739" s="1"/>
      <c r="D739" s="1"/>
      <c r="E739" s="1"/>
      <c r="F739" s="1"/>
      <c r="G739" s="1"/>
      <c r="H739" s="1"/>
    </row>
    <row r="740" spans="1:8" ht="35.1" hidden="1" customHeight="1">
      <c r="A740" s="1"/>
      <c r="B740" s="1"/>
      <c r="C740" s="1"/>
      <c r="D740" s="1"/>
      <c r="E740" s="1"/>
      <c r="F740" s="1"/>
      <c r="G740" s="1"/>
      <c r="H740" s="1"/>
    </row>
    <row r="741" spans="1:8" ht="35.1" hidden="1" customHeight="1">
      <c r="A741" s="1"/>
      <c r="B741" s="1"/>
      <c r="C741" s="1"/>
      <c r="D741" s="1"/>
      <c r="E741" s="1"/>
      <c r="F741" s="1"/>
      <c r="G741" s="1"/>
      <c r="H741" s="1"/>
    </row>
    <row r="742" spans="1:8" ht="35.1" hidden="1" customHeight="1">
      <c r="A742" s="1"/>
      <c r="B742" s="1"/>
      <c r="C742" s="1"/>
      <c r="D742" s="1"/>
      <c r="E742" s="1"/>
      <c r="F742" s="1"/>
      <c r="G742" s="1"/>
      <c r="H742" s="1"/>
    </row>
    <row r="743" spans="1:8" ht="35.1" hidden="1" customHeight="1">
      <c r="A743" s="1"/>
      <c r="B743" s="1"/>
      <c r="C743" s="1"/>
      <c r="D743" s="1"/>
      <c r="E743" s="1"/>
      <c r="F743" s="1"/>
      <c r="G743" s="1"/>
      <c r="H743" s="1"/>
    </row>
    <row r="744" spans="1:8" ht="35.1" hidden="1" customHeight="1">
      <c r="A744" s="1"/>
      <c r="B744" s="1"/>
      <c r="C744" s="1"/>
      <c r="D744" s="1"/>
      <c r="E744" s="1"/>
      <c r="F744" s="1"/>
      <c r="G744" s="1"/>
      <c r="H744" s="1"/>
    </row>
    <row r="745" spans="1:8" ht="35.1" hidden="1" customHeight="1">
      <c r="A745" s="1"/>
      <c r="B745" s="1"/>
      <c r="C745" s="1"/>
      <c r="D745" s="1"/>
      <c r="E745" s="1"/>
      <c r="F745" s="1"/>
      <c r="G745" s="1"/>
      <c r="H745" s="1"/>
    </row>
    <row r="746" spans="1:8" ht="35.1" hidden="1" customHeight="1">
      <c r="A746" s="1"/>
      <c r="B746" s="1"/>
      <c r="C746" s="1"/>
      <c r="D746" s="1"/>
      <c r="E746" s="1"/>
      <c r="F746" s="1"/>
      <c r="G746" s="1"/>
      <c r="H746" s="1"/>
    </row>
    <row r="747" spans="1:8" ht="35.1" hidden="1" customHeight="1">
      <c r="A747" s="1"/>
      <c r="B747" s="1"/>
      <c r="C747" s="1"/>
      <c r="D747" s="1"/>
      <c r="E747" s="1"/>
      <c r="F747" s="1"/>
      <c r="G747" s="1"/>
      <c r="H747" s="1"/>
    </row>
    <row r="748" spans="1:8" ht="35.1" hidden="1" customHeight="1">
      <c r="A748" s="1"/>
      <c r="B748" s="1"/>
      <c r="C748" s="1"/>
      <c r="D748" s="1"/>
      <c r="E748" s="1"/>
      <c r="F748" s="1"/>
      <c r="G748" s="1"/>
      <c r="H748" s="1"/>
    </row>
    <row r="749" spans="1:8" ht="35.1" hidden="1" customHeight="1">
      <c r="A749" s="1"/>
      <c r="B749" s="1"/>
      <c r="C749" s="1"/>
      <c r="D749" s="1"/>
      <c r="E749" s="1"/>
      <c r="F749" s="1"/>
      <c r="G749" s="1"/>
      <c r="H749" s="1"/>
    </row>
    <row r="750" spans="1:8" ht="35.1" hidden="1" customHeight="1">
      <c r="A750" s="1"/>
      <c r="B750" s="1"/>
      <c r="C750" s="1"/>
      <c r="D750" s="1"/>
      <c r="E750" s="1"/>
      <c r="F750" s="1"/>
      <c r="G750" s="1"/>
      <c r="H750" s="1"/>
    </row>
    <row r="751" spans="1:8" ht="35.1" hidden="1" customHeight="1">
      <c r="A751" s="1"/>
      <c r="B751" s="1"/>
      <c r="C751" s="1"/>
      <c r="D751" s="1"/>
      <c r="E751" s="1"/>
      <c r="F751" s="1"/>
      <c r="G751" s="1"/>
      <c r="H751" s="1"/>
    </row>
    <row r="752" spans="1:8" ht="35.1" hidden="1" customHeight="1">
      <c r="A752" s="1"/>
      <c r="B752" s="1"/>
      <c r="C752" s="1"/>
      <c r="D752" s="1"/>
      <c r="E752" s="1"/>
      <c r="F752" s="1"/>
      <c r="G752" s="1"/>
      <c r="H752" s="1"/>
    </row>
    <row r="753" spans="1:8" ht="35.1" hidden="1" customHeight="1">
      <c r="A753" s="1"/>
      <c r="B753" s="1"/>
      <c r="C753" s="1"/>
      <c r="D753" s="1"/>
      <c r="E753" s="1"/>
      <c r="F753" s="1"/>
      <c r="G753" s="1"/>
      <c r="H753" s="1"/>
    </row>
    <row r="754" spans="1:8" ht="35.1" hidden="1" customHeight="1">
      <c r="A754" s="1"/>
      <c r="B754" s="1"/>
      <c r="C754" s="1"/>
      <c r="D754" s="1"/>
      <c r="E754" s="1"/>
      <c r="F754" s="1"/>
      <c r="G754" s="1"/>
      <c r="H754" s="1"/>
    </row>
    <row r="755" spans="1:8" ht="35.1" hidden="1" customHeight="1">
      <c r="A755" s="1"/>
      <c r="B755" s="1"/>
      <c r="C755" s="1"/>
      <c r="D755" s="1"/>
      <c r="E755" s="1"/>
      <c r="F755" s="1"/>
      <c r="G755" s="1"/>
      <c r="H755" s="1"/>
    </row>
    <row r="756" spans="1:8" ht="35.1" hidden="1" customHeight="1">
      <c r="A756" s="1"/>
      <c r="B756" s="1"/>
      <c r="C756" s="1"/>
      <c r="D756" s="1"/>
      <c r="E756" s="1"/>
      <c r="F756" s="1"/>
      <c r="G756" s="1"/>
      <c r="H756" s="1"/>
    </row>
    <row r="757" spans="1:8" ht="35.1" hidden="1" customHeight="1">
      <c r="A757" s="1"/>
      <c r="B757" s="1"/>
      <c r="C757" s="1"/>
      <c r="D757" s="1"/>
      <c r="E757" s="1"/>
      <c r="F757" s="1"/>
      <c r="G757" s="1"/>
      <c r="H757" s="1"/>
    </row>
    <row r="758" spans="1:8" ht="35.1" hidden="1" customHeight="1">
      <c r="A758" s="1"/>
      <c r="B758" s="1"/>
      <c r="C758" s="1"/>
      <c r="D758" s="1"/>
      <c r="E758" s="1"/>
      <c r="F758" s="1"/>
      <c r="G758" s="1"/>
      <c r="H758" s="1"/>
    </row>
    <row r="759" spans="1:8" ht="35.1" hidden="1" customHeight="1">
      <c r="A759" s="1"/>
      <c r="B759" s="1"/>
      <c r="C759" s="1"/>
      <c r="D759" s="1"/>
      <c r="E759" s="1"/>
      <c r="F759" s="1"/>
      <c r="G759" s="1"/>
      <c r="H759" s="1"/>
    </row>
    <row r="760" spans="1:8" ht="35.1" hidden="1" customHeight="1">
      <c r="A760" s="1"/>
      <c r="B760" s="1"/>
      <c r="C760" s="1"/>
      <c r="D760" s="1"/>
      <c r="E760" s="1"/>
      <c r="F760" s="1"/>
      <c r="G760" s="1"/>
      <c r="H760" s="1"/>
    </row>
    <row r="761" spans="1:8" ht="35.1" hidden="1" customHeight="1">
      <c r="A761" s="1"/>
      <c r="B761" s="1"/>
      <c r="C761" s="1"/>
      <c r="D761" s="1"/>
      <c r="E761" s="1"/>
      <c r="F761" s="1"/>
      <c r="G761" s="1"/>
      <c r="H761" s="1"/>
    </row>
    <row r="762" spans="1:8" ht="35.1" hidden="1" customHeight="1">
      <c r="A762" s="1"/>
      <c r="B762" s="1"/>
      <c r="C762" s="1"/>
      <c r="D762" s="1"/>
      <c r="E762" s="1"/>
      <c r="F762" s="1"/>
      <c r="G762" s="1"/>
      <c r="H762" s="1"/>
    </row>
    <row r="763" spans="1:8" ht="35.1" hidden="1" customHeight="1">
      <c r="A763" s="1"/>
      <c r="B763" s="1"/>
      <c r="C763" s="1"/>
      <c r="D763" s="1"/>
      <c r="E763" s="1"/>
      <c r="F763" s="1"/>
      <c r="G763" s="1"/>
      <c r="H763" s="1"/>
    </row>
    <row r="764" spans="1:8" ht="35.1" hidden="1" customHeight="1">
      <c r="A764" s="1"/>
      <c r="B764" s="1"/>
      <c r="C764" s="1"/>
      <c r="D764" s="1"/>
      <c r="E764" s="1"/>
      <c r="F764" s="1"/>
      <c r="G764" s="1"/>
      <c r="H764" s="1"/>
    </row>
    <row r="765" spans="1:8" ht="35.1" hidden="1" customHeight="1">
      <c r="A765" s="1"/>
      <c r="B765" s="1"/>
      <c r="C765" s="1"/>
      <c r="D765" s="1"/>
      <c r="E765" s="1"/>
      <c r="F765" s="1"/>
      <c r="G765" s="1"/>
      <c r="H765" s="1"/>
    </row>
    <row r="766" spans="1:8" ht="35.1" hidden="1" customHeight="1">
      <c r="A766" s="1"/>
      <c r="B766" s="1"/>
      <c r="C766" s="1"/>
      <c r="D766" s="1"/>
      <c r="E766" s="1"/>
      <c r="F766" s="1"/>
      <c r="G766" s="1"/>
      <c r="H766" s="1"/>
    </row>
    <row r="767" spans="1:8" ht="35.1" hidden="1" customHeight="1">
      <c r="A767" s="1"/>
      <c r="B767" s="1"/>
      <c r="C767" s="1"/>
      <c r="D767" s="1"/>
      <c r="E767" s="1"/>
      <c r="F767" s="1"/>
      <c r="G767" s="1"/>
      <c r="H767" s="1"/>
    </row>
    <row r="768" spans="1:8" ht="35.1" hidden="1" customHeight="1">
      <c r="A768" s="1"/>
      <c r="B768" s="1"/>
      <c r="C768" s="1"/>
      <c r="D768" s="1"/>
      <c r="E768" s="1"/>
      <c r="F768" s="1"/>
      <c r="G768" s="1"/>
      <c r="H768" s="1"/>
    </row>
    <row r="769" spans="1:8" ht="35.1" hidden="1" customHeight="1">
      <c r="A769" s="1"/>
      <c r="B769" s="1"/>
      <c r="C769" s="1"/>
      <c r="D769" s="1"/>
      <c r="E769" s="1"/>
      <c r="F769" s="1"/>
      <c r="G769" s="1"/>
      <c r="H769" s="1"/>
    </row>
    <row r="770" spans="1:8" ht="35.1" hidden="1" customHeight="1">
      <c r="A770" s="1"/>
      <c r="B770" s="1"/>
      <c r="C770" s="1"/>
      <c r="D770" s="1"/>
      <c r="E770" s="1"/>
      <c r="F770" s="1"/>
      <c r="G770" s="1"/>
      <c r="H770" s="1"/>
    </row>
    <row r="771" spans="1:8" ht="35.1" hidden="1" customHeight="1">
      <c r="A771" s="1"/>
      <c r="B771" s="1"/>
      <c r="C771" s="1"/>
      <c r="D771" s="1"/>
      <c r="E771" s="1"/>
      <c r="F771" s="1"/>
      <c r="G771" s="1"/>
      <c r="H771" s="1"/>
    </row>
    <row r="772" spans="1:8" ht="35.1" hidden="1" customHeight="1">
      <c r="A772" s="1"/>
      <c r="B772" s="1"/>
      <c r="C772" s="1"/>
      <c r="D772" s="1"/>
      <c r="E772" s="1"/>
      <c r="F772" s="1"/>
      <c r="G772" s="1"/>
      <c r="H772" s="1"/>
    </row>
    <row r="773" spans="1:8" ht="35.1" hidden="1" customHeight="1">
      <c r="A773" s="1"/>
      <c r="B773" s="1"/>
      <c r="C773" s="1"/>
      <c r="D773" s="1"/>
      <c r="E773" s="1"/>
      <c r="F773" s="1"/>
      <c r="G773" s="1"/>
      <c r="H773" s="1"/>
    </row>
    <row r="774" spans="1:8" ht="35.1" hidden="1" customHeight="1">
      <c r="A774" s="1"/>
      <c r="B774" s="1"/>
      <c r="C774" s="1"/>
      <c r="D774" s="1"/>
      <c r="E774" s="1"/>
      <c r="F774" s="1"/>
      <c r="G774" s="1"/>
      <c r="H774" s="1"/>
    </row>
    <row r="775" spans="1:8" ht="35.1" hidden="1" customHeight="1">
      <c r="A775" s="1"/>
      <c r="B775" s="1"/>
      <c r="C775" s="1"/>
      <c r="D775" s="1"/>
      <c r="E775" s="1"/>
      <c r="F775" s="1"/>
      <c r="G775" s="1"/>
      <c r="H775" s="1"/>
    </row>
    <row r="776" spans="1:8" ht="35.1" hidden="1" customHeight="1">
      <c r="A776" s="1"/>
      <c r="B776" s="1"/>
      <c r="C776" s="1"/>
      <c r="D776" s="1"/>
      <c r="E776" s="1"/>
      <c r="F776" s="1"/>
      <c r="G776" s="1"/>
      <c r="H776" s="1"/>
    </row>
    <row r="777" spans="1:8" ht="35.1" hidden="1" customHeight="1">
      <c r="A777" s="1"/>
      <c r="B777" s="1"/>
      <c r="C777" s="1"/>
      <c r="D777" s="1"/>
      <c r="E777" s="1"/>
      <c r="F777" s="1"/>
      <c r="G777" s="1"/>
      <c r="H777" s="1"/>
    </row>
    <row r="778" spans="1:8" ht="35.1" hidden="1" customHeight="1">
      <c r="A778" s="1"/>
      <c r="B778" s="1"/>
      <c r="C778" s="1"/>
      <c r="D778" s="1"/>
      <c r="E778" s="1"/>
      <c r="F778" s="1"/>
      <c r="G778" s="1"/>
      <c r="H778" s="1"/>
    </row>
    <row r="779" spans="1:8" ht="35.1" hidden="1" customHeight="1">
      <c r="A779" s="1"/>
      <c r="B779" s="1"/>
      <c r="C779" s="1"/>
      <c r="D779" s="1"/>
      <c r="E779" s="1"/>
      <c r="F779" s="1"/>
      <c r="G779" s="1"/>
      <c r="H779" s="1"/>
    </row>
    <row r="780" spans="1:8" ht="35.1" hidden="1" customHeight="1">
      <c r="A780" s="1"/>
      <c r="B780" s="1"/>
      <c r="C780" s="1"/>
      <c r="D780" s="1"/>
      <c r="E780" s="1"/>
      <c r="F780" s="1"/>
      <c r="G780" s="1"/>
      <c r="H780" s="1"/>
    </row>
    <row r="781" spans="1:8" ht="35.1" hidden="1" customHeight="1">
      <c r="A781" s="1"/>
      <c r="B781" s="1"/>
      <c r="C781" s="1"/>
      <c r="D781" s="1"/>
      <c r="E781" s="1"/>
      <c r="F781" s="1"/>
      <c r="G781" s="1"/>
      <c r="H781" s="1"/>
    </row>
    <row r="782" spans="1:8" ht="35.1" hidden="1" customHeight="1">
      <c r="A782" s="1"/>
      <c r="B782" s="1"/>
      <c r="C782" s="1"/>
      <c r="D782" s="1"/>
      <c r="E782" s="1"/>
      <c r="F782" s="1"/>
      <c r="G782" s="1"/>
      <c r="H782" s="1"/>
    </row>
    <row r="783" spans="1:8" ht="35.1" hidden="1" customHeight="1">
      <c r="A783" s="1"/>
      <c r="B783" s="1"/>
      <c r="C783" s="1"/>
      <c r="D783" s="1"/>
      <c r="E783" s="1"/>
      <c r="F783" s="1"/>
      <c r="G783" s="1"/>
      <c r="H783" s="1"/>
    </row>
    <row r="784" spans="1:8" ht="35.1" hidden="1" customHeight="1">
      <c r="A784" s="1"/>
      <c r="B784" s="1"/>
      <c r="C784" s="1"/>
      <c r="D784" s="1"/>
      <c r="E784" s="1"/>
      <c r="F784" s="1"/>
      <c r="G784" s="1"/>
      <c r="H784" s="1"/>
    </row>
    <row r="785" spans="1:8" ht="35.1" hidden="1" customHeight="1">
      <c r="A785" s="1"/>
      <c r="B785" s="1"/>
      <c r="C785" s="1"/>
      <c r="D785" s="1"/>
      <c r="E785" s="1"/>
      <c r="F785" s="1"/>
      <c r="G785" s="1"/>
      <c r="H785" s="1"/>
    </row>
    <row r="786" spans="1:8" ht="35.1" hidden="1" customHeight="1">
      <c r="A786" s="1"/>
      <c r="B786" s="1"/>
      <c r="C786" s="1"/>
      <c r="D786" s="1"/>
      <c r="E786" s="1"/>
      <c r="F786" s="1"/>
      <c r="G786" s="1"/>
      <c r="H786" s="1"/>
    </row>
    <row r="787" spans="1:8" ht="35.1" hidden="1" customHeight="1">
      <c r="A787" s="1"/>
      <c r="B787" s="1"/>
      <c r="C787" s="1"/>
      <c r="D787" s="1"/>
      <c r="E787" s="1"/>
      <c r="F787" s="1"/>
      <c r="G787" s="1"/>
      <c r="H787" s="1"/>
    </row>
    <row r="788" spans="1:8" ht="35.1" hidden="1" customHeight="1">
      <c r="A788" s="1"/>
      <c r="B788" s="1"/>
      <c r="C788" s="1"/>
      <c r="D788" s="1"/>
      <c r="E788" s="1"/>
      <c r="F788" s="1"/>
      <c r="G788" s="1"/>
      <c r="H788" s="1"/>
    </row>
    <row r="789" spans="1:8" ht="35.1" hidden="1" customHeight="1">
      <c r="A789" s="1"/>
      <c r="B789" s="1"/>
      <c r="C789" s="1"/>
      <c r="D789" s="1"/>
      <c r="E789" s="1"/>
      <c r="F789" s="1"/>
      <c r="G789" s="1"/>
      <c r="H789" s="1"/>
    </row>
    <row r="790" spans="1:8" ht="35.1" hidden="1" customHeight="1">
      <c r="A790" s="1"/>
      <c r="B790" s="1"/>
      <c r="C790" s="1"/>
      <c r="D790" s="1"/>
      <c r="E790" s="1"/>
      <c r="F790" s="1"/>
      <c r="G790" s="1"/>
      <c r="H790" s="1"/>
    </row>
    <row r="791" spans="1:8" ht="35.1" hidden="1" customHeight="1">
      <c r="A791" s="1"/>
      <c r="B791" s="1"/>
      <c r="C791" s="1"/>
      <c r="D791" s="1"/>
      <c r="E791" s="1"/>
      <c r="F791" s="1"/>
      <c r="G791" s="1"/>
      <c r="H791" s="1"/>
    </row>
    <row r="792" spans="1:8" ht="35.1" hidden="1" customHeight="1">
      <c r="A792" s="1"/>
      <c r="B792" s="1"/>
      <c r="C792" s="1"/>
      <c r="D792" s="1"/>
      <c r="E792" s="1"/>
      <c r="F792" s="1"/>
      <c r="G792" s="1"/>
      <c r="H792" s="1"/>
    </row>
    <row r="793" spans="1:8" ht="35.1" hidden="1" customHeight="1">
      <c r="A793" s="1"/>
      <c r="B793" s="1"/>
      <c r="C793" s="1"/>
      <c r="D793" s="1"/>
      <c r="E793" s="1"/>
      <c r="F793" s="1"/>
      <c r="G793" s="1"/>
      <c r="H793" s="1"/>
    </row>
    <row r="794" spans="1:8" ht="35.1" hidden="1" customHeight="1">
      <c r="A794" s="1"/>
      <c r="B794" s="1"/>
      <c r="C794" s="1"/>
      <c r="D794" s="1"/>
      <c r="E794" s="1"/>
      <c r="F794" s="1"/>
      <c r="G794" s="1"/>
      <c r="H794" s="1"/>
    </row>
    <row r="795" spans="1:8" ht="35.1" hidden="1" customHeight="1">
      <c r="A795" s="1"/>
      <c r="B795" s="1"/>
      <c r="C795" s="1"/>
      <c r="D795" s="1"/>
      <c r="E795" s="1"/>
      <c r="F795" s="1"/>
      <c r="G795" s="1"/>
      <c r="H795" s="1"/>
    </row>
    <row r="796" spans="1:8" ht="35.1" hidden="1" customHeight="1">
      <c r="A796" s="1"/>
      <c r="B796" s="1"/>
      <c r="C796" s="1"/>
      <c r="D796" s="1"/>
      <c r="E796" s="1"/>
      <c r="F796" s="1"/>
      <c r="G796" s="1"/>
      <c r="H796" s="1"/>
    </row>
    <row r="797" spans="1:8" ht="35.1" hidden="1" customHeight="1">
      <c r="A797" s="1"/>
      <c r="B797" s="1"/>
      <c r="C797" s="1"/>
      <c r="D797" s="1"/>
      <c r="E797" s="1"/>
      <c r="F797" s="1"/>
      <c r="G797" s="1"/>
      <c r="H797" s="1"/>
    </row>
    <row r="798" spans="1:8" ht="35.1" hidden="1" customHeight="1">
      <c r="A798" s="1"/>
      <c r="B798" s="1"/>
      <c r="C798" s="1"/>
      <c r="D798" s="1"/>
      <c r="E798" s="1"/>
      <c r="F798" s="1"/>
      <c r="G798" s="1"/>
      <c r="H798" s="1"/>
    </row>
    <row r="799" spans="1:8" ht="35.1" hidden="1" customHeight="1">
      <c r="A799" s="1"/>
      <c r="B799" s="1"/>
      <c r="C799" s="1"/>
      <c r="D799" s="1"/>
      <c r="E799" s="1"/>
      <c r="F799" s="1"/>
      <c r="G799" s="1"/>
      <c r="H799" s="1"/>
    </row>
    <row r="800" spans="1:8" ht="35.1" hidden="1" customHeight="1">
      <c r="A800" s="1"/>
      <c r="B800" s="1"/>
      <c r="C800" s="1"/>
      <c r="D800" s="1"/>
      <c r="E800" s="1"/>
      <c r="F800" s="1"/>
      <c r="G800" s="1"/>
      <c r="H800" s="1"/>
    </row>
    <row r="801" spans="1:8" ht="35.1" hidden="1" customHeight="1">
      <c r="A801" s="1"/>
      <c r="B801" s="1"/>
      <c r="C801" s="1"/>
      <c r="D801" s="1"/>
      <c r="E801" s="1"/>
      <c r="F801" s="1"/>
      <c r="G801" s="1"/>
      <c r="H801" s="1"/>
    </row>
    <row r="802" spans="1:8" ht="35.1" hidden="1" customHeight="1">
      <c r="A802" s="1"/>
      <c r="B802" s="1"/>
      <c r="C802" s="1"/>
      <c r="D802" s="1"/>
      <c r="E802" s="1"/>
      <c r="F802" s="1"/>
      <c r="G802" s="1"/>
      <c r="H802" s="1"/>
    </row>
    <row r="803" spans="1:8" ht="35.1" hidden="1" customHeight="1">
      <c r="A803" s="1"/>
      <c r="B803" s="1"/>
      <c r="C803" s="1"/>
      <c r="D803" s="1"/>
      <c r="E803" s="1"/>
      <c r="F803" s="1"/>
      <c r="G803" s="1"/>
      <c r="H803" s="1"/>
    </row>
    <row r="804" spans="1:8" ht="35.1" hidden="1" customHeight="1">
      <c r="A804" s="1"/>
      <c r="B804" s="1"/>
      <c r="C804" s="1"/>
      <c r="D804" s="1"/>
      <c r="E804" s="1"/>
      <c r="F804" s="1"/>
      <c r="G804" s="1"/>
      <c r="H804" s="1"/>
    </row>
    <row r="805" spans="1:8" ht="35.1" hidden="1" customHeight="1">
      <c r="A805" s="1"/>
      <c r="B805" s="1"/>
      <c r="C805" s="1"/>
      <c r="D805" s="1"/>
      <c r="E805" s="1"/>
      <c r="F805" s="1"/>
      <c r="G805" s="1"/>
      <c r="H805" s="1"/>
    </row>
    <row r="806" spans="1:8" ht="35.1" hidden="1" customHeight="1">
      <c r="A806" s="1"/>
      <c r="B806" s="1"/>
      <c r="C806" s="1"/>
      <c r="D806" s="1"/>
      <c r="E806" s="1"/>
      <c r="F806" s="1"/>
      <c r="G806" s="1"/>
      <c r="H806" s="1"/>
    </row>
    <row r="807" spans="1:8" ht="35.1" hidden="1" customHeight="1">
      <c r="A807" s="1"/>
      <c r="B807" s="1"/>
      <c r="C807" s="1"/>
      <c r="D807" s="1"/>
      <c r="E807" s="1"/>
      <c r="F807" s="1"/>
      <c r="G807" s="1"/>
      <c r="H807" s="1"/>
    </row>
    <row r="808" spans="1:8" ht="35.1" hidden="1" customHeight="1">
      <c r="A808" s="1"/>
      <c r="B808" s="1"/>
      <c r="C808" s="1"/>
      <c r="D808" s="1"/>
      <c r="E808" s="1"/>
      <c r="F808" s="1"/>
      <c r="G808" s="1"/>
      <c r="H808" s="1"/>
    </row>
    <row r="809" spans="1:8" ht="35.1" hidden="1" customHeight="1">
      <c r="A809" s="1"/>
      <c r="B809" s="1"/>
      <c r="C809" s="1"/>
      <c r="D809" s="1"/>
      <c r="E809" s="1"/>
      <c r="F809" s="1"/>
      <c r="G809" s="1"/>
      <c r="H809" s="1"/>
    </row>
    <row r="810" spans="1:8" ht="35.1" hidden="1" customHeight="1">
      <c r="A810" s="1"/>
      <c r="B810" s="1"/>
      <c r="C810" s="1"/>
      <c r="D810" s="1"/>
      <c r="E810" s="1"/>
      <c r="F810" s="1"/>
      <c r="G810" s="1"/>
      <c r="H810" s="1"/>
    </row>
    <row r="811" spans="1:8" ht="35.1" hidden="1" customHeight="1">
      <c r="A811" s="1"/>
      <c r="B811" s="1"/>
      <c r="C811" s="1"/>
      <c r="D811" s="1"/>
      <c r="E811" s="1"/>
      <c r="F811" s="1"/>
      <c r="G811" s="1"/>
      <c r="H811" s="1"/>
    </row>
    <row r="812" spans="1:8" ht="35.1" hidden="1" customHeight="1">
      <c r="A812" s="1"/>
      <c r="B812" s="1"/>
      <c r="C812" s="1"/>
      <c r="D812" s="1"/>
      <c r="E812" s="1"/>
      <c r="F812" s="1"/>
      <c r="G812" s="1"/>
      <c r="H812" s="1"/>
    </row>
    <row r="813" spans="1:8" ht="35.1" hidden="1" customHeight="1">
      <c r="A813" s="1"/>
      <c r="B813" s="1"/>
      <c r="C813" s="1"/>
      <c r="D813" s="1"/>
      <c r="E813" s="1"/>
      <c r="F813" s="1"/>
      <c r="G813" s="1"/>
      <c r="H813" s="1"/>
    </row>
    <row r="814" spans="1:8" ht="35.1" hidden="1" customHeight="1">
      <c r="A814" s="1"/>
      <c r="B814" s="1"/>
      <c r="C814" s="1"/>
      <c r="D814" s="1"/>
      <c r="E814" s="1"/>
      <c r="F814" s="1"/>
      <c r="G814" s="1"/>
      <c r="H814" s="1"/>
    </row>
    <row r="815" spans="1:8" ht="35.1" hidden="1" customHeight="1">
      <c r="A815" s="1"/>
      <c r="B815" s="1"/>
      <c r="C815" s="1"/>
      <c r="D815" s="1"/>
      <c r="E815" s="1"/>
      <c r="F815" s="1"/>
      <c r="G815" s="1"/>
      <c r="H815" s="1"/>
    </row>
    <row r="816" spans="1:8" ht="35.1" hidden="1" customHeight="1">
      <c r="A816" s="1"/>
      <c r="B816" s="1"/>
      <c r="C816" s="1"/>
      <c r="D816" s="1"/>
      <c r="E816" s="1"/>
      <c r="F816" s="1"/>
      <c r="G816" s="1"/>
      <c r="H816" s="1"/>
    </row>
    <row r="817" spans="1:8" ht="35.1" hidden="1" customHeight="1">
      <c r="A817" s="1"/>
      <c r="B817" s="1"/>
      <c r="C817" s="1"/>
      <c r="D817" s="1"/>
      <c r="E817" s="1"/>
      <c r="F817" s="1"/>
      <c r="G817" s="1"/>
      <c r="H817" s="1"/>
    </row>
    <row r="818" spans="1:8" ht="35.1" hidden="1" customHeight="1">
      <c r="A818" s="1"/>
      <c r="B818" s="1"/>
      <c r="C818" s="1"/>
      <c r="D818" s="1"/>
      <c r="E818" s="1"/>
      <c r="F818" s="1"/>
      <c r="G818" s="1"/>
      <c r="H818" s="1"/>
    </row>
    <row r="819" spans="1:8" ht="35.1" hidden="1" customHeight="1">
      <c r="A819" s="1"/>
      <c r="B819" s="1"/>
      <c r="C819" s="1"/>
      <c r="D819" s="1"/>
      <c r="E819" s="1"/>
      <c r="F819" s="1"/>
      <c r="G819" s="1"/>
      <c r="H819" s="1"/>
    </row>
    <row r="820" spans="1:8" ht="35.1" hidden="1" customHeight="1">
      <c r="A820" s="1"/>
      <c r="B820" s="1"/>
      <c r="C820" s="1"/>
      <c r="D820" s="1"/>
      <c r="E820" s="1"/>
      <c r="F820" s="1"/>
      <c r="G820" s="1"/>
      <c r="H820" s="1"/>
    </row>
    <row r="821" spans="1:8" ht="35.1" hidden="1" customHeight="1">
      <c r="A821" s="1"/>
      <c r="B821" s="1"/>
      <c r="C821" s="1"/>
      <c r="D821" s="1"/>
      <c r="E821" s="1"/>
      <c r="F821" s="1"/>
      <c r="G821" s="1"/>
      <c r="H821" s="1"/>
    </row>
    <row r="822" spans="1:8" ht="35.1" hidden="1" customHeight="1">
      <c r="A822" s="1"/>
      <c r="B822" s="1"/>
      <c r="C822" s="1"/>
      <c r="D822" s="1"/>
      <c r="E822" s="1"/>
      <c r="F822" s="1"/>
      <c r="G822" s="1"/>
      <c r="H822" s="1"/>
    </row>
    <row r="823" spans="1:8" ht="35.1" hidden="1" customHeight="1">
      <c r="A823" s="1"/>
      <c r="B823" s="1"/>
      <c r="C823" s="1"/>
      <c r="D823" s="1"/>
      <c r="E823" s="1"/>
      <c r="F823" s="1"/>
      <c r="G823" s="1"/>
      <c r="H823" s="1"/>
    </row>
    <row r="824" spans="1:8" ht="35.1" hidden="1" customHeight="1">
      <c r="A824" s="1"/>
      <c r="B824" s="1"/>
      <c r="C824" s="1"/>
      <c r="D824" s="1"/>
      <c r="E824" s="1"/>
      <c r="F824" s="1"/>
      <c r="G824" s="1"/>
      <c r="H824" s="1"/>
    </row>
    <row r="825" spans="1:8" ht="35.1" hidden="1" customHeight="1">
      <c r="A825" s="1"/>
      <c r="B825" s="1"/>
      <c r="C825" s="1"/>
      <c r="D825" s="1"/>
      <c r="E825" s="1"/>
      <c r="F825" s="1"/>
      <c r="G825" s="1"/>
      <c r="H825" s="1"/>
    </row>
    <row r="826" spans="1:8" ht="35.1" hidden="1" customHeight="1">
      <c r="A826" s="1"/>
      <c r="B826" s="1"/>
      <c r="C826" s="1"/>
      <c r="D826" s="1"/>
      <c r="E826" s="1"/>
      <c r="F826" s="1"/>
      <c r="G826" s="1"/>
      <c r="H826" s="1"/>
    </row>
    <row r="827" spans="1:8" ht="35.1" hidden="1" customHeight="1">
      <c r="A827" s="1"/>
      <c r="B827" s="1"/>
      <c r="C827" s="1"/>
      <c r="D827" s="1"/>
      <c r="E827" s="1"/>
      <c r="F827" s="1"/>
      <c r="G827" s="1"/>
      <c r="H827" s="1"/>
    </row>
    <row r="828" spans="1:8" ht="35.1" hidden="1" customHeight="1">
      <c r="A828" s="1"/>
      <c r="B828" s="1"/>
      <c r="C828" s="1"/>
      <c r="D828" s="1"/>
      <c r="E828" s="1"/>
      <c r="F828" s="1"/>
      <c r="G828" s="1"/>
      <c r="H828" s="1"/>
    </row>
    <row r="829" spans="1:8" ht="35.1" hidden="1" customHeight="1">
      <c r="A829" s="1"/>
      <c r="B829" s="1"/>
      <c r="C829" s="1"/>
      <c r="D829" s="1"/>
      <c r="E829" s="1"/>
      <c r="F829" s="1"/>
      <c r="G829" s="1"/>
      <c r="H829" s="1"/>
    </row>
    <row r="830" spans="1:8" ht="35.1" hidden="1" customHeight="1">
      <c r="A830" s="1"/>
      <c r="B830" s="1"/>
      <c r="C830" s="1"/>
      <c r="D830" s="1"/>
      <c r="E830" s="1"/>
      <c r="F830" s="1"/>
      <c r="G830" s="1"/>
      <c r="H830" s="1"/>
    </row>
    <row r="831" spans="1:8" ht="35.1" hidden="1" customHeight="1">
      <c r="A831" s="1"/>
      <c r="B831" s="1"/>
      <c r="C831" s="1"/>
      <c r="D831" s="1"/>
      <c r="E831" s="1"/>
      <c r="F831" s="1"/>
      <c r="G831" s="1"/>
      <c r="H831" s="1"/>
    </row>
    <row r="832" spans="1:8" ht="35.1" hidden="1" customHeight="1">
      <c r="A832" s="1"/>
      <c r="B832" s="1"/>
      <c r="C832" s="1"/>
      <c r="D832" s="1"/>
      <c r="E832" s="1"/>
      <c r="F832" s="1"/>
      <c r="G832" s="1"/>
      <c r="H832" s="1"/>
    </row>
    <row r="833" spans="1:8" ht="35.1" hidden="1" customHeight="1">
      <c r="A833" s="1"/>
      <c r="B833" s="1"/>
      <c r="C833" s="1"/>
      <c r="D833" s="1"/>
      <c r="E833" s="1"/>
      <c r="F833" s="1"/>
      <c r="G833" s="1"/>
      <c r="H833" s="1"/>
    </row>
    <row r="834" spans="1:8" ht="35.1" hidden="1" customHeight="1">
      <c r="A834" s="1"/>
      <c r="B834" s="1"/>
      <c r="C834" s="1"/>
      <c r="D834" s="1"/>
      <c r="E834" s="1"/>
      <c r="F834" s="1"/>
      <c r="G834" s="1"/>
      <c r="H834" s="1"/>
    </row>
    <row r="835" spans="1:8" ht="35.1" hidden="1" customHeight="1">
      <c r="A835" s="1"/>
      <c r="B835" s="1"/>
      <c r="C835" s="1"/>
      <c r="D835" s="1"/>
      <c r="E835" s="1"/>
      <c r="F835" s="1"/>
      <c r="G835" s="1"/>
      <c r="H835" s="1"/>
    </row>
    <row r="836" spans="1:8" ht="35.1" hidden="1" customHeight="1">
      <c r="A836" s="1"/>
      <c r="B836" s="1"/>
      <c r="C836" s="1"/>
      <c r="D836" s="1"/>
      <c r="E836" s="1"/>
      <c r="F836" s="1"/>
      <c r="G836" s="1"/>
      <c r="H836" s="1"/>
    </row>
    <row r="837" spans="1:8" ht="35.1" hidden="1" customHeight="1">
      <c r="A837" s="1"/>
      <c r="B837" s="1"/>
      <c r="C837" s="1"/>
      <c r="D837" s="1"/>
      <c r="E837" s="1"/>
      <c r="F837" s="1"/>
      <c r="G837" s="1"/>
      <c r="H837" s="1"/>
    </row>
    <row r="838" spans="1:8" ht="35.1" hidden="1" customHeight="1">
      <c r="A838" s="1"/>
      <c r="B838" s="1"/>
      <c r="C838" s="1"/>
      <c r="D838" s="1"/>
      <c r="E838" s="1"/>
      <c r="F838" s="1"/>
      <c r="G838" s="1"/>
      <c r="H838" s="1"/>
    </row>
    <row r="839" spans="1:8" ht="35.1" hidden="1" customHeight="1">
      <c r="A839" s="1"/>
      <c r="B839" s="1"/>
      <c r="C839" s="1"/>
      <c r="D839" s="1"/>
      <c r="E839" s="1"/>
      <c r="F839" s="1"/>
      <c r="G839" s="1"/>
      <c r="H839" s="1"/>
    </row>
    <row r="840" spans="1:8" ht="35.1" hidden="1" customHeight="1">
      <c r="A840" s="1"/>
      <c r="B840" s="1"/>
      <c r="C840" s="1"/>
      <c r="D840" s="1"/>
      <c r="E840" s="1"/>
      <c r="F840" s="1"/>
      <c r="G840" s="1"/>
      <c r="H840" s="1"/>
    </row>
    <row r="841" spans="1:8" ht="35.1" hidden="1" customHeight="1">
      <c r="A841" s="1"/>
      <c r="B841" s="1"/>
      <c r="C841" s="1"/>
      <c r="D841" s="1"/>
      <c r="E841" s="1"/>
      <c r="F841" s="1"/>
      <c r="G841" s="1"/>
      <c r="H841" s="1"/>
    </row>
    <row r="842" spans="1:8" ht="35.1" hidden="1" customHeight="1">
      <c r="A842" s="1"/>
      <c r="B842" s="1"/>
      <c r="C842" s="1"/>
      <c r="D842" s="1"/>
      <c r="E842" s="1"/>
      <c r="F842" s="1"/>
      <c r="G842" s="1"/>
      <c r="H842" s="1"/>
    </row>
    <row r="843" spans="1:8" ht="35.1" hidden="1" customHeight="1">
      <c r="A843" s="1"/>
      <c r="B843" s="1"/>
      <c r="C843" s="1"/>
      <c r="D843" s="1"/>
      <c r="E843" s="1"/>
      <c r="F843" s="1"/>
      <c r="G843" s="1"/>
      <c r="H843" s="1"/>
    </row>
    <row r="844" spans="1:8" ht="35.1" hidden="1" customHeight="1">
      <c r="A844" s="1"/>
      <c r="B844" s="1"/>
      <c r="C844" s="1"/>
      <c r="D844" s="1"/>
      <c r="E844" s="1"/>
      <c r="F844" s="1"/>
      <c r="G844" s="1"/>
      <c r="H844" s="1"/>
    </row>
    <row r="845" spans="1:8" ht="35.1" hidden="1" customHeight="1">
      <c r="A845" s="1"/>
      <c r="B845" s="1"/>
      <c r="C845" s="1"/>
      <c r="D845" s="1"/>
      <c r="E845" s="1"/>
      <c r="F845" s="1"/>
      <c r="G845" s="1"/>
      <c r="H845" s="1"/>
    </row>
    <row r="846" spans="1:8" ht="35.1" hidden="1" customHeight="1">
      <c r="A846" s="1"/>
      <c r="B846" s="1"/>
      <c r="C846" s="1"/>
      <c r="D846" s="1"/>
      <c r="E846" s="1"/>
      <c r="F846" s="1"/>
      <c r="G846" s="1"/>
      <c r="H846" s="1"/>
    </row>
    <row r="847" spans="1:8" ht="35.1" hidden="1" customHeight="1">
      <c r="A847" s="1"/>
      <c r="B847" s="1"/>
      <c r="C847" s="1"/>
      <c r="D847" s="1"/>
      <c r="E847" s="1"/>
      <c r="F847" s="1"/>
      <c r="G847" s="1"/>
      <c r="H847" s="1"/>
    </row>
    <row r="848" spans="1:8" ht="35.1" hidden="1" customHeight="1">
      <c r="A848" s="1"/>
      <c r="B848" s="1"/>
      <c r="C848" s="1"/>
      <c r="D848" s="1"/>
      <c r="E848" s="1"/>
      <c r="F848" s="1"/>
      <c r="G848" s="1"/>
      <c r="H848" s="1"/>
    </row>
    <row r="849" spans="1:8" ht="35.1" hidden="1" customHeight="1">
      <c r="A849" s="1"/>
      <c r="B849" s="1"/>
      <c r="C849" s="1"/>
      <c r="D849" s="1"/>
      <c r="E849" s="1"/>
      <c r="F849" s="1"/>
      <c r="G849" s="1"/>
      <c r="H849" s="1"/>
    </row>
    <row r="850" spans="1:8" ht="35.1" hidden="1" customHeight="1">
      <c r="A850" s="1"/>
      <c r="B850" s="1"/>
      <c r="C850" s="1"/>
      <c r="D850" s="1"/>
      <c r="E850" s="1"/>
      <c r="F850" s="1"/>
      <c r="G850" s="1"/>
      <c r="H850" s="1"/>
    </row>
    <row r="851" spans="1:8" ht="35.1" hidden="1" customHeight="1">
      <c r="A851" s="1"/>
      <c r="B851" s="1"/>
      <c r="C851" s="1"/>
      <c r="D851" s="1"/>
      <c r="E851" s="1"/>
      <c r="F851" s="1"/>
      <c r="G851" s="1"/>
      <c r="H851" s="1"/>
    </row>
    <row r="852" spans="1:8" ht="35.1" hidden="1" customHeight="1">
      <c r="A852" s="1"/>
      <c r="B852" s="1"/>
      <c r="C852" s="1"/>
      <c r="D852" s="1"/>
      <c r="E852" s="1"/>
      <c r="F852" s="1"/>
      <c r="G852" s="1"/>
      <c r="H852" s="1"/>
    </row>
    <row r="853" spans="1:8" ht="35.1" hidden="1" customHeight="1">
      <c r="A853" s="1"/>
      <c r="B853" s="1"/>
      <c r="C853" s="1"/>
      <c r="D853" s="1"/>
      <c r="E853" s="1"/>
      <c r="F853" s="1"/>
      <c r="G853" s="1"/>
      <c r="H853" s="1"/>
    </row>
    <row r="854" spans="1:8" ht="35.1" hidden="1" customHeight="1">
      <c r="A854" s="1"/>
      <c r="B854" s="1"/>
      <c r="C854" s="1"/>
      <c r="D854" s="1"/>
      <c r="E854" s="1"/>
      <c r="F854" s="1"/>
      <c r="G854" s="1"/>
      <c r="H854" s="1"/>
    </row>
    <row r="855" spans="1:8" ht="35.1" hidden="1" customHeight="1">
      <c r="A855" s="1"/>
      <c r="B855" s="1"/>
      <c r="C855" s="1"/>
      <c r="D855" s="1"/>
      <c r="E855" s="1"/>
      <c r="F855" s="1"/>
      <c r="G855" s="1"/>
      <c r="H855" s="1"/>
    </row>
    <row r="856" spans="1:8" ht="35.1" hidden="1" customHeight="1">
      <c r="A856" s="1"/>
      <c r="B856" s="1"/>
      <c r="C856" s="1"/>
      <c r="D856" s="1"/>
      <c r="E856" s="1"/>
      <c r="F856" s="1"/>
      <c r="G856" s="1"/>
      <c r="H856" s="1"/>
    </row>
    <row r="857" spans="1:8" ht="35.1" hidden="1" customHeight="1">
      <c r="A857" s="1"/>
      <c r="B857" s="1"/>
      <c r="C857" s="1"/>
      <c r="D857" s="1"/>
      <c r="E857" s="1"/>
      <c r="F857" s="1"/>
      <c r="G857" s="1"/>
      <c r="H857" s="1"/>
    </row>
    <row r="858" spans="1:8" ht="35.1" hidden="1" customHeight="1">
      <c r="A858" s="1"/>
      <c r="B858" s="1"/>
      <c r="C858" s="1"/>
      <c r="D858" s="1"/>
      <c r="E858" s="1"/>
      <c r="F858" s="1"/>
      <c r="G858" s="1"/>
      <c r="H858" s="1"/>
    </row>
    <row r="859" spans="1:8" ht="35.1" hidden="1" customHeight="1">
      <c r="A859" s="1"/>
      <c r="B859" s="1"/>
      <c r="C859" s="1"/>
      <c r="D859" s="1"/>
      <c r="E859" s="1"/>
      <c r="F859" s="1"/>
      <c r="G859" s="1"/>
      <c r="H859" s="1"/>
    </row>
    <row r="860" spans="1:8" ht="35.1" hidden="1" customHeight="1">
      <c r="A860" s="1"/>
      <c r="B860" s="1"/>
      <c r="C860" s="1"/>
      <c r="D860" s="1"/>
      <c r="E860" s="1"/>
      <c r="F860" s="1"/>
      <c r="G860" s="1"/>
      <c r="H860" s="1"/>
    </row>
    <row r="861" spans="1:8" ht="35.1" hidden="1" customHeight="1">
      <c r="A861" s="1"/>
      <c r="B861" s="1"/>
      <c r="C861" s="1"/>
      <c r="D861" s="1"/>
      <c r="E861" s="1"/>
      <c r="F861" s="1"/>
      <c r="G861" s="1"/>
      <c r="H861" s="1"/>
    </row>
    <row r="862" spans="1:8" ht="35.1" hidden="1" customHeight="1">
      <c r="A862" s="1"/>
      <c r="B862" s="1"/>
      <c r="C862" s="1"/>
      <c r="D862" s="1"/>
      <c r="E862" s="1"/>
      <c r="F862" s="1"/>
      <c r="G862" s="1"/>
      <c r="H862" s="1"/>
    </row>
    <row r="863" spans="1:8" ht="35.1" hidden="1" customHeight="1">
      <c r="A863" s="1"/>
      <c r="B863" s="1"/>
      <c r="C863" s="1"/>
      <c r="D863" s="1"/>
      <c r="E863" s="1"/>
      <c r="F863" s="1"/>
      <c r="G863" s="1"/>
      <c r="H863" s="1"/>
    </row>
    <row r="864" spans="1:8" ht="35.1" hidden="1" customHeight="1">
      <c r="A864" s="1"/>
      <c r="B864" s="1"/>
      <c r="C864" s="1"/>
      <c r="D864" s="1"/>
      <c r="E864" s="1"/>
      <c r="F864" s="1"/>
      <c r="G864" s="1"/>
      <c r="H864" s="1"/>
    </row>
    <row r="865" spans="1:8" ht="35.1" hidden="1" customHeight="1">
      <c r="A865" s="1"/>
      <c r="B865" s="1"/>
      <c r="C865" s="1"/>
      <c r="D865" s="1"/>
      <c r="E865" s="1"/>
      <c r="F865" s="1"/>
      <c r="G865" s="1"/>
      <c r="H865" s="1"/>
    </row>
    <row r="866" spans="1:8" ht="35.1" hidden="1" customHeight="1">
      <c r="A866" s="1"/>
      <c r="B866" s="1"/>
      <c r="C866" s="1"/>
      <c r="D866" s="1"/>
      <c r="E866" s="1"/>
      <c r="F866" s="1"/>
      <c r="G866" s="1"/>
      <c r="H866" s="1"/>
    </row>
    <row r="867" spans="1:8" ht="35.1" hidden="1" customHeight="1">
      <c r="A867" s="1"/>
      <c r="B867" s="1"/>
      <c r="C867" s="1"/>
      <c r="D867" s="1"/>
      <c r="E867" s="1"/>
      <c r="F867" s="1"/>
      <c r="G867" s="1"/>
      <c r="H867" s="1"/>
    </row>
    <row r="868" spans="1:8" ht="35.1" hidden="1" customHeight="1">
      <c r="A868" s="1"/>
      <c r="B868" s="1"/>
      <c r="C868" s="1"/>
      <c r="D868" s="1"/>
      <c r="E868" s="1"/>
      <c r="F868" s="1"/>
      <c r="G868" s="1"/>
      <c r="H868" s="1"/>
    </row>
    <row r="869" spans="1:8" ht="35.1" hidden="1" customHeight="1">
      <c r="A869" s="1"/>
      <c r="B869" s="1"/>
      <c r="C869" s="1"/>
      <c r="D869" s="1"/>
      <c r="E869" s="1"/>
      <c r="F869" s="1"/>
      <c r="G869" s="1"/>
      <c r="H869" s="1"/>
    </row>
    <row r="870" spans="1:8" ht="35.1" hidden="1" customHeight="1">
      <c r="A870" s="1"/>
      <c r="B870" s="1"/>
      <c r="C870" s="1"/>
      <c r="D870" s="1"/>
      <c r="E870" s="1"/>
      <c r="F870" s="1"/>
      <c r="G870" s="1"/>
      <c r="H870" s="1"/>
    </row>
    <row r="871" spans="1:8" ht="35.1" hidden="1" customHeight="1">
      <c r="A871" s="1"/>
      <c r="B871" s="1"/>
      <c r="C871" s="1"/>
      <c r="D871" s="1"/>
      <c r="E871" s="1"/>
      <c r="F871" s="1"/>
      <c r="G871" s="1"/>
      <c r="H871" s="1"/>
    </row>
    <row r="872" spans="1:8" ht="35.1" hidden="1" customHeight="1">
      <c r="A872" s="1"/>
      <c r="B872" s="1"/>
      <c r="C872" s="1"/>
      <c r="D872" s="1"/>
      <c r="E872" s="1"/>
      <c r="F872" s="1"/>
      <c r="G872" s="1"/>
      <c r="H872" s="1"/>
    </row>
    <row r="873" spans="1:8" ht="35.1" hidden="1" customHeight="1">
      <c r="A873" s="1"/>
      <c r="B873" s="1"/>
      <c r="C873" s="1"/>
      <c r="D873" s="1"/>
      <c r="E873" s="1"/>
      <c r="F873" s="1"/>
      <c r="G873" s="1"/>
      <c r="H873" s="1"/>
    </row>
    <row r="874" spans="1:8" ht="35.1" hidden="1" customHeight="1">
      <c r="A874" s="1"/>
      <c r="B874" s="1"/>
      <c r="C874" s="1"/>
      <c r="D874" s="1"/>
      <c r="E874" s="1"/>
      <c r="F874" s="1"/>
      <c r="G874" s="1"/>
      <c r="H874" s="1"/>
    </row>
    <row r="875" spans="1:8" ht="35.1" hidden="1" customHeight="1">
      <c r="A875" s="1"/>
      <c r="B875" s="1"/>
      <c r="C875" s="1"/>
      <c r="D875" s="1"/>
      <c r="E875" s="1"/>
      <c r="F875" s="1"/>
      <c r="G875" s="1"/>
      <c r="H875" s="1"/>
    </row>
    <row r="876" spans="1:8" ht="35.1" hidden="1" customHeight="1">
      <c r="A876" s="1"/>
      <c r="B876" s="1"/>
      <c r="C876" s="1"/>
      <c r="D876" s="1"/>
      <c r="E876" s="1"/>
      <c r="F876" s="1"/>
      <c r="G876" s="1"/>
      <c r="H876" s="1"/>
    </row>
    <row r="877" spans="1:8" ht="35.1" hidden="1" customHeight="1">
      <c r="A877" s="1"/>
      <c r="B877" s="1"/>
      <c r="C877" s="1"/>
      <c r="D877" s="1"/>
      <c r="E877" s="1"/>
      <c r="F877" s="1"/>
      <c r="G877" s="1"/>
      <c r="H877" s="1"/>
    </row>
    <row r="878" spans="1:8" ht="35.1" hidden="1" customHeight="1">
      <c r="A878" s="1"/>
      <c r="B878" s="1"/>
      <c r="C878" s="1"/>
      <c r="D878" s="1"/>
      <c r="E878" s="1"/>
      <c r="F878" s="1"/>
      <c r="G878" s="1"/>
      <c r="H878" s="1"/>
    </row>
    <row r="879" spans="1:8" ht="35.1" hidden="1" customHeight="1">
      <c r="A879" s="1"/>
      <c r="B879" s="1"/>
      <c r="C879" s="1"/>
      <c r="D879" s="1"/>
      <c r="E879" s="1"/>
      <c r="F879" s="1"/>
      <c r="G879" s="1"/>
      <c r="H879" s="1"/>
    </row>
    <row r="880" spans="1:8" ht="35.1" hidden="1" customHeight="1">
      <c r="A880" s="1"/>
      <c r="B880" s="1"/>
      <c r="C880" s="1"/>
      <c r="D880" s="1"/>
      <c r="E880" s="1"/>
      <c r="F880" s="1"/>
      <c r="G880" s="1"/>
      <c r="H880" s="1"/>
    </row>
    <row r="881" spans="1:8" ht="35.1" hidden="1" customHeight="1">
      <c r="A881" s="1"/>
      <c r="B881" s="1"/>
      <c r="C881" s="1"/>
      <c r="D881" s="1"/>
      <c r="E881" s="1"/>
      <c r="F881" s="1"/>
      <c r="G881" s="1"/>
      <c r="H881" s="1"/>
    </row>
    <row r="882" spans="1:8" ht="35.1" hidden="1" customHeight="1">
      <c r="A882" s="1"/>
      <c r="B882" s="1"/>
      <c r="C882" s="1"/>
      <c r="D882" s="1"/>
      <c r="E882" s="1"/>
      <c r="F882" s="1"/>
      <c r="G882" s="1"/>
      <c r="H882" s="1"/>
    </row>
    <row r="883" spans="1:8" ht="35.1" hidden="1" customHeight="1">
      <c r="A883" s="1"/>
      <c r="B883" s="1"/>
      <c r="C883" s="1"/>
      <c r="D883" s="1"/>
      <c r="E883" s="1"/>
      <c r="F883" s="1"/>
      <c r="G883" s="1"/>
      <c r="H883" s="1"/>
    </row>
    <row r="884" spans="1:8" ht="35.1" hidden="1" customHeight="1">
      <c r="A884" s="1"/>
      <c r="B884" s="1"/>
      <c r="C884" s="1"/>
      <c r="D884" s="1"/>
      <c r="E884" s="1"/>
      <c r="F884" s="1"/>
      <c r="G884" s="1"/>
      <c r="H884" s="1"/>
    </row>
    <row r="885" spans="1:8" ht="35.1" hidden="1" customHeight="1">
      <c r="A885" s="1"/>
      <c r="B885" s="1"/>
      <c r="C885" s="1"/>
      <c r="D885" s="1"/>
      <c r="E885" s="1"/>
      <c r="F885" s="1"/>
      <c r="G885" s="1"/>
      <c r="H885" s="1"/>
    </row>
    <row r="886" spans="1:8" ht="35.1" hidden="1" customHeight="1">
      <c r="A886" s="1"/>
      <c r="B886" s="1"/>
      <c r="C886" s="1"/>
      <c r="D886" s="1"/>
      <c r="E886" s="1"/>
      <c r="F886" s="1"/>
      <c r="G886" s="1"/>
      <c r="H886" s="1"/>
    </row>
    <row r="887" spans="1:8" ht="35.1" hidden="1" customHeight="1">
      <c r="A887" s="1"/>
      <c r="B887" s="1"/>
      <c r="C887" s="1"/>
      <c r="D887" s="1"/>
      <c r="E887" s="1"/>
      <c r="F887" s="1"/>
      <c r="G887" s="1"/>
      <c r="H887" s="1"/>
    </row>
    <row r="888" spans="1:8" ht="35.1" hidden="1" customHeight="1">
      <c r="A888" s="1"/>
      <c r="B888" s="1"/>
      <c r="C888" s="1"/>
      <c r="D888" s="1"/>
      <c r="E888" s="1"/>
      <c r="F888" s="1"/>
      <c r="G888" s="1"/>
      <c r="H888" s="1"/>
    </row>
    <row r="889" spans="1:8" ht="35.1" hidden="1" customHeight="1">
      <c r="A889" s="1"/>
      <c r="B889" s="1"/>
      <c r="C889" s="1"/>
      <c r="D889" s="1"/>
      <c r="E889" s="1"/>
      <c r="F889" s="1"/>
      <c r="G889" s="1"/>
      <c r="H889" s="1"/>
    </row>
    <row r="890" spans="1:8" ht="35.1" hidden="1" customHeight="1">
      <c r="A890" s="1"/>
      <c r="B890" s="1"/>
      <c r="C890" s="1"/>
      <c r="D890" s="1"/>
      <c r="E890" s="1"/>
      <c r="F890" s="1"/>
      <c r="G890" s="1"/>
      <c r="H890" s="1"/>
    </row>
    <row r="891" spans="1:8" ht="35.1" hidden="1" customHeight="1">
      <c r="A891" s="1"/>
      <c r="B891" s="1"/>
      <c r="C891" s="1"/>
      <c r="D891" s="1"/>
      <c r="E891" s="1"/>
      <c r="F891" s="1"/>
      <c r="G891" s="1"/>
      <c r="H891" s="1"/>
    </row>
    <row r="892" spans="1:8" ht="35.1" hidden="1" customHeight="1">
      <c r="A892" s="1"/>
      <c r="B892" s="1"/>
      <c r="C892" s="1"/>
      <c r="D892" s="1"/>
      <c r="E892" s="1"/>
      <c r="F892" s="1"/>
      <c r="G892" s="1"/>
      <c r="H892" s="1"/>
    </row>
    <row r="893" spans="1:8" ht="35.1" hidden="1" customHeight="1">
      <c r="A893" s="1"/>
      <c r="B893" s="1"/>
      <c r="C893" s="1"/>
      <c r="D893" s="1"/>
      <c r="E893" s="1"/>
      <c r="F893" s="1"/>
      <c r="G893" s="1"/>
      <c r="H893" s="1"/>
    </row>
    <row r="894" spans="1:8" ht="35.1" hidden="1" customHeight="1">
      <c r="A894" s="1"/>
      <c r="B894" s="1"/>
      <c r="C894" s="1"/>
      <c r="D894" s="1"/>
      <c r="E894" s="1"/>
      <c r="F894" s="1"/>
      <c r="G894" s="1"/>
      <c r="H894" s="1"/>
    </row>
    <row r="895" spans="1:8" ht="35.1" hidden="1" customHeight="1">
      <c r="A895" s="1"/>
      <c r="B895" s="1"/>
      <c r="C895" s="1"/>
      <c r="D895" s="1"/>
      <c r="E895" s="1"/>
      <c r="F895" s="1"/>
      <c r="G895" s="1"/>
      <c r="H895" s="1"/>
    </row>
    <row r="896" spans="1:8" ht="35.1" hidden="1" customHeight="1">
      <c r="A896" s="1"/>
      <c r="B896" s="1"/>
      <c r="C896" s="1"/>
      <c r="D896" s="1"/>
      <c r="E896" s="1"/>
      <c r="F896" s="1"/>
      <c r="G896" s="1"/>
      <c r="H896" s="1"/>
    </row>
    <row r="897" spans="1:8" ht="35.1" hidden="1" customHeight="1">
      <c r="A897" s="1"/>
      <c r="B897" s="1"/>
      <c r="C897" s="1"/>
      <c r="D897" s="1"/>
      <c r="E897" s="1"/>
      <c r="F897" s="1"/>
      <c r="G897" s="1"/>
      <c r="H897" s="1"/>
    </row>
    <row r="898" spans="1:8" ht="35.1" hidden="1" customHeight="1">
      <c r="A898" s="1"/>
      <c r="B898" s="1"/>
      <c r="C898" s="1"/>
      <c r="D898" s="1"/>
      <c r="E898" s="1"/>
      <c r="F898" s="1"/>
      <c r="G898" s="1"/>
      <c r="H898" s="1"/>
    </row>
    <row r="899" spans="1:8" ht="35.1" hidden="1" customHeight="1">
      <c r="A899" s="1"/>
      <c r="B899" s="1"/>
      <c r="C899" s="1"/>
      <c r="D899" s="1"/>
      <c r="E899" s="1"/>
      <c r="F899" s="1"/>
      <c r="G899" s="1"/>
      <c r="H899" s="1"/>
    </row>
    <row r="900" spans="1:8" ht="35.1" hidden="1" customHeight="1">
      <c r="A900" s="1"/>
      <c r="B900" s="1"/>
      <c r="C900" s="1"/>
      <c r="D900" s="1"/>
      <c r="E900" s="1"/>
      <c r="F900" s="1"/>
      <c r="G900" s="1"/>
      <c r="H900" s="1"/>
    </row>
    <row r="901" spans="1:8" ht="35.1" hidden="1" customHeight="1">
      <c r="A901" s="1"/>
      <c r="B901" s="1"/>
      <c r="C901" s="1"/>
      <c r="D901" s="1"/>
      <c r="E901" s="1"/>
      <c r="F901" s="1"/>
      <c r="G901" s="1"/>
      <c r="H901" s="1"/>
    </row>
    <row r="902" spans="1:8" ht="35.1" hidden="1" customHeight="1">
      <c r="A902" s="1"/>
      <c r="B902" s="1"/>
      <c r="C902" s="1"/>
      <c r="D902" s="1"/>
      <c r="E902" s="1"/>
      <c r="F902" s="1"/>
      <c r="G902" s="1"/>
      <c r="H902" s="1"/>
    </row>
    <row r="903" spans="1:8" ht="35.1" hidden="1" customHeight="1">
      <c r="A903" s="1"/>
      <c r="B903" s="1"/>
      <c r="C903" s="1"/>
      <c r="D903" s="1"/>
      <c r="E903" s="1"/>
      <c r="F903" s="1"/>
      <c r="G903" s="1"/>
      <c r="H903" s="1"/>
    </row>
    <row r="904" spans="1:8" ht="35.1" hidden="1" customHeight="1">
      <c r="A904" s="1"/>
      <c r="B904" s="1"/>
      <c r="C904" s="1"/>
      <c r="D904" s="1"/>
      <c r="E904" s="1"/>
      <c r="F904" s="1"/>
      <c r="G904" s="1"/>
      <c r="H904" s="1"/>
    </row>
    <row r="905" spans="1:8" ht="35.1" hidden="1" customHeight="1">
      <c r="A905" s="1"/>
      <c r="B905" s="1"/>
      <c r="C905" s="1"/>
      <c r="D905" s="1"/>
      <c r="E905" s="1"/>
      <c r="F905" s="1"/>
      <c r="G905" s="1"/>
      <c r="H905" s="1"/>
    </row>
    <row r="906" spans="1:8" ht="35.1" hidden="1" customHeight="1">
      <c r="A906" s="1"/>
      <c r="B906" s="1"/>
      <c r="C906" s="1"/>
      <c r="D906" s="1"/>
      <c r="E906" s="1"/>
      <c r="F906" s="1"/>
      <c r="G906" s="1"/>
      <c r="H906" s="1"/>
    </row>
    <row r="907" spans="1:8" ht="35.1" hidden="1" customHeight="1">
      <c r="A907" s="1"/>
      <c r="B907" s="1"/>
      <c r="C907" s="1"/>
      <c r="D907" s="1"/>
      <c r="E907" s="1"/>
      <c r="F907" s="1"/>
      <c r="G907" s="1"/>
      <c r="H907" s="1"/>
    </row>
    <row r="908" spans="1:8" ht="35.1" hidden="1" customHeight="1">
      <c r="A908" s="1"/>
      <c r="B908" s="1"/>
      <c r="C908" s="1"/>
      <c r="D908" s="1"/>
      <c r="E908" s="1"/>
      <c r="F908" s="1"/>
      <c r="G908" s="1"/>
      <c r="H908" s="1"/>
    </row>
    <row r="909" spans="1:8" ht="35.1" hidden="1" customHeight="1">
      <c r="A909" s="1"/>
      <c r="B909" s="1"/>
      <c r="C909" s="1"/>
      <c r="D909" s="1"/>
      <c r="E909" s="1"/>
      <c r="F909" s="1"/>
      <c r="G909" s="1"/>
      <c r="H909" s="1"/>
    </row>
    <row r="910" spans="1:8" ht="35.1" hidden="1" customHeight="1">
      <c r="A910" s="1"/>
      <c r="B910" s="1"/>
      <c r="C910" s="1"/>
      <c r="D910" s="1"/>
      <c r="E910" s="1"/>
      <c r="F910" s="1"/>
      <c r="G910" s="1"/>
      <c r="H910" s="1"/>
    </row>
    <row r="911" spans="1:8" ht="35.1" hidden="1" customHeight="1">
      <c r="A911" s="1"/>
      <c r="B911" s="1"/>
      <c r="C911" s="1"/>
      <c r="D911" s="1"/>
      <c r="E911" s="1"/>
      <c r="F911" s="1"/>
      <c r="G911" s="1"/>
      <c r="H911" s="1"/>
    </row>
    <row r="912" spans="1:8" ht="35.1" hidden="1" customHeight="1">
      <c r="A912" s="1"/>
      <c r="B912" s="1"/>
      <c r="C912" s="1"/>
      <c r="D912" s="1"/>
      <c r="E912" s="1"/>
      <c r="F912" s="1"/>
      <c r="G912" s="1"/>
      <c r="H912" s="1"/>
    </row>
    <row r="913" spans="1:8" ht="35.1" hidden="1" customHeight="1">
      <c r="A913" s="1"/>
      <c r="B913" s="1"/>
      <c r="C913" s="1"/>
      <c r="D913" s="1"/>
      <c r="E913" s="1"/>
      <c r="F913" s="1"/>
      <c r="G913" s="1"/>
      <c r="H913" s="1"/>
    </row>
    <row r="914" spans="1:8" ht="35.1" hidden="1" customHeight="1">
      <c r="A914" s="1"/>
      <c r="B914" s="1"/>
      <c r="C914" s="1"/>
      <c r="D914" s="1"/>
      <c r="E914" s="1"/>
      <c r="F914" s="1"/>
      <c r="G914" s="1"/>
      <c r="H914" s="1"/>
    </row>
    <row r="915" spans="1:8" ht="35.1" hidden="1" customHeight="1">
      <c r="A915" s="1"/>
      <c r="B915" s="1"/>
      <c r="C915" s="1"/>
      <c r="D915" s="1"/>
      <c r="E915" s="1"/>
      <c r="F915" s="1"/>
      <c r="G915" s="1"/>
      <c r="H915" s="1"/>
    </row>
    <row r="916" spans="1:8" ht="35.1" hidden="1" customHeight="1">
      <c r="A916" s="1"/>
      <c r="B916" s="1"/>
      <c r="C916" s="1"/>
      <c r="D916" s="1"/>
      <c r="E916" s="1"/>
      <c r="F916" s="1"/>
      <c r="G916" s="1"/>
      <c r="H916" s="1"/>
    </row>
    <row r="917" spans="1:8" ht="35.1" hidden="1" customHeight="1">
      <c r="A917" s="1"/>
      <c r="B917" s="1"/>
      <c r="C917" s="1"/>
      <c r="D917" s="1"/>
      <c r="E917" s="1"/>
      <c r="F917" s="1"/>
      <c r="G917" s="1"/>
      <c r="H917" s="1"/>
    </row>
    <row r="918" spans="1:8" ht="35.1" hidden="1" customHeight="1">
      <c r="A918" s="1"/>
      <c r="B918" s="1"/>
      <c r="C918" s="1"/>
      <c r="D918" s="1"/>
      <c r="E918" s="1"/>
      <c r="F918" s="1"/>
      <c r="G918" s="1"/>
      <c r="H918" s="1"/>
    </row>
    <row r="919" spans="1:8" ht="35.1" hidden="1" customHeight="1">
      <c r="A919" s="1"/>
      <c r="B919" s="1"/>
      <c r="C919" s="1"/>
      <c r="D919" s="1"/>
      <c r="E919" s="1"/>
      <c r="F919" s="1"/>
      <c r="G919" s="1"/>
      <c r="H919" s="1"/>
    </row>
    <row r="920" spans="1:8" ht="35.1" hidden="1" customHeight="1">
      <c r="A920" s="1"/>
      <c r="B920" s="1"/>
      <c r="C920" s="1"/>
      <c r="D920" s="1"/>
      <c r="E920" s="1"/>
      <c r="F920" s="1"/>
      <c r="G920" s="1"/>
      <c r="H920" s="1"/>
    </row>
    <row r="921" spans="1:8" ht="35.1" hidden="1" customHeight="1">
      <c r="A921" s="1"/>
      <c r="B921" s="1"/>
      <c r="C921" s="1"/>
      <c r="D921" s="1"/>
      <c r="E921" s="1"/>
      <c r="F921" s="1"/>
      <c r="G921" s="1"/>
      <c r="H921" s="1"/>
    </row>
    <row r="922" spans="1:8" ht="35.1" hidden="1" customHeight="1">
      <c r="A922" s="1"/>
      <c r="B922" s="1"/>
      <c r="C922" s="1"/>
      <c r="D922" s="1"/>
      <c r="E922" s="1"/>
      <c r="F922" s="1"/>
      <c r="G922" s="1"/>
      <c r="H922" s="1"/>
    </row>
    <row r="923" spans="1:8" ht="35.1" hidden="1" customHeight="1">
      <c r="A923" s="1"/>
      <c r="B923" s="1"/>
      <c r="C923" s="1"/>
      <c r="D923" s="1"/>
      <c r="E923" s="1"/>
      <c r="F923" s="1"/>
      <c r="G923" s="1"/>
      <c r="H923" s="1"/>
    </row>
    <row r="924" spans="1:8" ht="35.1" hidden="1" customHeight="1">
      <c r="A924" s="1"/>
      <c r="B924" s="1"/>
      <c r="C924" s="1"/>
      <c r="D924" s="1"/>
      <c r="E924" s="1"/>
      <c r="F924" s="1"/>
      <c r="G924" s="1"/>
      <c r="H924" s="1"/>
    </row>
    <row r="925" spans="1:8" ht="35.1" hidden="1" customHeight="1">
      <c r="A925" s="1"/>
      <c r="B925" s="1"/>
      <c r="C925" s="1"/>
      <c r="D925" s="1"/>
      <c r="E925" s="1"/>
      <c r="F925" s="1"/>
      <c r="G925" s="1"/>
      <c r="H925" s="1"/>
    </row>
    <row r="926" spans="1:8" ht="35.1" hidden="1" customHeight="1">
      <c r="A926" s="1"/>
      <c r="B926" s="1"/>
      <c r="C926" s="1"/>
      <c r="D926" s="1"/>
      <c r="E926" s="1"/>
      <c r="F926" s="1"/>
      <c r="G926" s="1"/>
      <c r="H926" s="1"/>
    </row>
    <row r="927" spans="1:8" ht="35.1" hidden="1" customHeight="1">
      <c r="A927" s="1"/>
      <c r="B927" s="1"/>
      <c r="C927" s="1"/>
      <c r="D927" s="1"/>
      <c r="E927" s="1"/>
      <c r="F927" s="1"/>
      <c r="G927" s="1"/>
      <c r="H927" s="1"/>
    </row>
    <row r="928" spans="1:8" ht="35.1" hidden="1" customHeight="1">
      <c r="A928" s="1"/>
      <c r="B928" s="1"/>
      <c r="C928" s="1"/>
      <c r="D928" s="1"/>
      <c r="E928" s="1"/>
      <c r="F928" s="1"/>
      <c r="G928" s="1"/>
      <c r="H928" s="1"/>
    </row>
    <row r="929" spans="1:8" ht="35.1" hidden="1" customHeight="1">
      <c r="A929" s="1"/>
      <c r="B929" s="1"/>
      <c r="C929" s="1"/>
      <c r="D929" s="1"/>
      <c r="E929" s="1"/>
      <c r="F929" s="1"/>
      <c r="G929" s="1"/>
      <c r="H929" s="1"/>
    </row>
    <row r="930" spans="1:8" ht="35.1" hidden="1" customHeight="1">
      <c r="A930" s="1"/>
      <c r="B930" s="1"/>
      <c r="C930" s="1"/>
      <c r="D930" s="1"/>
      <c r="E930" s="1"/>
      <c r="F930" s="1"/>
      <c r="G930" s="1"/>
      <c r="H930" s="1"/>
    </row>
    <row r="931" spans="1:8" ht="35.1" hidden="1" customHeight="1">
      <c r="A931" s="1"/>
      <c r="B931" s="1"/>
      <c r="C931" s="1"/>
      <c r="D931" s="1"/>
      <c r="E931" s="1"/>
      <c r="F931" s="1"/>
      <c r="G931" s="1"/>
      <c r="H931" s="1"/>
    </row>
    <row r="932" spans="1:8" ht="35.1" hidden="1" customHeight="1">
      <c r="A932" s="1"/>
      <c r="B932" s="1"/>
      <c r="C932" s="1"/>
      <c r="D932" s="1"/>
      <c r="E932" s="1"/>
      <c r="F932" s="1"/>
      <c r="G932" s="1"/>
      <c r="H932" s="1"/>
    </row>
    <row r="933" spans="1:8" ht="35.1" hidden="1" customHeight="1">
      <c r="A933" s="1"/>
      <c r="B933" s="1"/>
      <c r="C933" s="1"/>
      <c r="D933" s="1"/>
      <c r="E933" s="1"/>
      <c r="F933" s="1"/>
      <c r="G933" s="1"/>
      <c r="H933" s="1"/>
    </row>
    <row r="934" spans="1:8" ht="35.1" hidden="1" customHeight="1">
      <c r="A934" s="1"/>
      <c r="B934" s="1"/>
      <c r="C934" s="1"/>
      <c r="D934" s="1"/>
      <c r="E934" s="1"/>
      <c r="F934" s="1"/>
      <c r="G934" s="1"/>
      <c r="H934" s="1"/>
    </row>
    <row r="935" spans="1:8" ht="35.1" hidden="1" customHeight="1">
      <c r="A935" s="1"/>
      <c r="B935" s="1"/>
      <c r="C935" s="1"/>
      <c r="D935" s="1"/>
      <c r="E935" s="1"/>
      <c r="F935" s="1"/>
      <c r="G935" s="1"/>
      <c r="H935" s="1"/>
    </row>
    <row r="936" spans="1:8" ht="35.1" hidden="1" customHeight="1">
      <c r="A936" s="1"/>
      <c r="B936" s="1"/>
      <c r="C936" s="1"/>
      <c r="D936" s="1"/>
      <c r="E936" s="1"/>
      <c r="F936" s="1"/>
      <c r="G936" s="1"/>
      <c r="H936" s="1"/>
    </row>
    <row r="937" spans="1:8" ht="35.1" hidden="1" customHeight="1">
      <c r="A937" s="1"/>
      <c r="B937" s="1"/>
      <c r="C937" s="1"/>
      <c r="D937" s="1"/>
      <c r="E937" s="1"/>
      <c r="F937" s="1"/>
      <c r="G937" s="1"/>
      <c r="H937" s="1"/>
    </row>
    <row r="938" spans="1:8" ht="35.1" hidden="1" customHeight="1">
      <c r="A938" s="1"/>
      <c r="B938" s="1"/>
      <c r="C938" s="1"/>
      <c r="D938" s="1"/>
      <c r="E938" s="1"/>
      <c r="F938" s="1"/>
      <c r="G938" s="1"/>
      <c r="H938" s="1"/>
    </row>
    <row r="939" spans="1:8" ht="35.1" hidden="1" customHeight="1">
      <c r="A939" s="1"/>
      <c r="B939" s="1"/>
      <c r="C939" s="1"/>
      <c r="D939" s="1"/>
      <c r="E939" s="1"/>
      <c r="F939" s="1"/>
      <c r="G939" s="1"/>
      <c r="H939" s="1"/>
    </row>
    <row r="940" spans="1:8" ht="35.1" hidden="1" customHeight="1">
      <c r="A940" s="1"/>
      <c r="B940" s="1"/>
      <c r="C940" s="1"/>
      <c r="D940" s="1"/>
      <c r="E940" s="1"/>
      <c r="F940" s="1"/>
      <c r="G940" s="1"/>
      <c r="H940" s="1"/>
    </row>
    <row r="941" spans="1:8" ht="35.1" hidden="1" customHeight="1">
      <c r="A941" s="1"/>
      <c r="B941" s="1"/>
      <c r="C941" s="1"/>
      <c r="D941" s="1"/>
      <c r="E941" s="1"/>
      <c r="F941" s="1"/>
      <c r="G941" s="1"/>
      <c r="H941" s="1"/>
    </row>
    <row r="942" spans="1:8" ht="35.1" hidden="1" customHeight="1">
      <c r="A942" s="1"/>
      <c r="B942" s="1"/>
      <c r="C942" s="1"/>
      <c r="D942" s="1"/>
      <c r="E942" s="1"/>
      <c r="F942" s="1"/>
      <c r="G942" s="1"/>
      <c r="H942" s="1"/>
    </row>
    <row r="943" spans="1:8" ht="35.1" hidden="1" customHeight="1">
      <c r="A943" s="1"/>
      <c r="B943" s="1"/>
      <c r="C943" s="1"/>
      <c r="D943" s="1"/>
      <c r="E943" s="1"/>
      <c r="F943" s="1"/>
      <c r="G943" s="1"/>
      <c r="H943" s="1"/>
    </row>
    <row r="944" spans="1:8" ht="35.1" hidden="1" customHeight="1">
      <c r="A944" s="1"/>
      <c r="B944" s="1"/>
      <c r="C944" s="1"/>
      <c r="D944" s="1"/>
      <c r="E944" s="1"/>
      <c r="F944" s="1"/>
      <c r="G944" s="1"/>
      <c r="H944" s="1"/>
    </row>
    <row r="945" spans="1:8" ht="35.1" hidden="1" customHeight="1">
      <c r="A945" s="1"/>
      <c r="B945" s="1"/>
      <c r="C945" s="1"/>
      <c r="D945" s="1"/>
      <c r="E945" s="1"/>
      <c r="F945" s="1"/>
      <c r="G945" s="1"/>
      <c r="H945" s="1"/>
    </row>
    <row r="946" spans="1:8" ht="35.1" hidden="1" customHeight="1">
      <c r="A946" s="1"/>
      <c r="B946" s="1"/>
      <c r="C946" s="1"/>
      <c r="D946" s="1"/>
      <c r="E946" s="1"/>
      <c r="F946" s="1"/>
      <c r="G946" s="1"/>
      <c r="H946" s="1"/>
    </row>
    <row r="947" spans="1:8" ht="35.1" hidden="1" customHeight="1">
      <c r="A947" s="1"/>
      <c r="B947" s="1"/>
      <c r="C947" s="1"/>
      <c r="D947" s="1"/>
      <c r="E947" s="1"/>
      <c r="F947" s="1"/>
      <c r="G947" s="1"/>
      <c r="H947" s="1"/>
    </row>
    <row r="948" spans="1:8" ht="35.1" hidden="1" customHeight="1">
      <c r="A948" s="1"/>
      <c r="B948" s="1"/>
      <c r="C948" s="1"/>
      <c r="D948" s="1"/>
      <c r="E948" s="1"/>
      <c r="F948" s="1"/>
      <c r="G948" s="1"/>
      <c r="H948" s="1"/>
    </row>
    <row r="949" spans="1:8" ht="35.1" hidden="1" customHeight="1">
      <c r="A949" s="1"/>
      <c r="B949" s="1"/>
      <c r="C949" s="1"/>
      <c r="D949" s="1"/>
      <c r="E949" s="1"/>
      <c r="F949" s="1"/>
      <c r="G949" s="1"/>
      <c r="H949" s="1"/>
    </row>
    <row r="950" spans="1:8" ht="35.1" hidden="1" customHeight="1">
      <c r="A950" s="1"/>
      <c r="B950" s="1"/>
      <c r="C950" s="1"/>
      <c r="D950" s="1"/>
      <c r="E950" s="1"/>
      <c r="F950" s="1"/>
      <c r="G950" s="1"/>
      <c r="H950" s="1"/>
    </row>
    <row r="951" spans="1:8" ht="35.1" hidden="1" customHeight="1">
      <c r="A951" s="1"/>
      <c r="B951" s="1"/>
      <c r="C951" s="1"/>
      <c r="D951" s="1"/>
      <c r="E951" s="1"/>
      <c r="F951" s="1"/>
      <c r="G951" s="1"/>
      <c r="H951" s="1"/>
    </row>
    <row r="952" spans="1:8" ht="35.1" hidden="1" customHeight="1">
      <c r="A952" s="1"/>
      <c r="B952" s="1"/>
      <c r="C952" s="1"/>
      <c r="D952" s="1"/>
      <c r="E952" s="1"/>
      <c r="F952" s="1"/>
      <c r="G952" s="1"/>
      <c r="H952" s="1"/>
    </row>
    <row r="953" spans="1:8" ht="35.1" hidden="1" customHeight="1">
      <c r="A953" s="1"/>
      <c r="B953" s="1"/>
      <c r="C953" s="1"/>
      <c r="D953" s="1"/>
      <c r="E953" s="1"/>
      <c r="F953" s="1"/>
      <c r="G953" s="1"/>
      <c r="H953" s="1"/>
    </row>
    <row r="954" spans="1:8" ht="35.1" hidden="1" customHeight="1">
      <c r="A954" s="1"/>
      <c r="B954" s="1"/>
      <c r="C954" s="1"/>
      <c r="D954" s="1"/>
      <c r="E954" s="1"/>
      <c r="F954" s="1"/>
      <c r="G954" s="1"/>
      <c r="H954" s="1"/>
    </row>
    <row r="955" spans="1:8" ht="35.1" hidden="1" customHeight="1">
      <c r="A955" s="1"/>
      <c r="B955" s="1"/>
      <c r="C955" s="1"/>
      <c r="D955" s="1"/>
      <c r="E955" s="1"/>
      <c r="F955" s="1"/>
      <c r="G955" s="1"/>
      <c r="H955" s="1"/>
    </row>
    <row r="956" spans="1:8" ht="35.1" hidden="1" customHeight="1">
      <c r="A956" s="1"/>
      <c r="B956" s="1"/>
      <c r="C956" s="1"/>
      <c r="D956" s="1"/>
      <c r="E956" s="1"/>
      <c r="F956" s="1"/>
      <c r="G956" s="1"/>
      <c r="H956" s="1"/>
    </row>
    <row r="957" spans="1:8" ht="35.1" hidden="1" customHeight="1">
      <c r="A957" s="1"/>
      <c r="B957" s="1"/>
      <c r="C957" s="1"/>
      <c r="D957" s="1"/>
      <c r="E957" s="1"/>
      <c r="F957" s="1"/>
      <c r="G957" s="1"/>
      <c r="H957" s="1"/>
    </row>
    <row r="958" spans="1:8" ht="35.1" hidden="1" customHeight="1">
      <c r="A958" s="1"/>
      <c r="B958" s="1"/>
      <c r="C958" s="1"/>
      <c r="D958" s="1"/>
      <c r="E958" s="1"/>
      <c r="F958" s="1"/>
      <c r="G958" s="1"/>
      <c r="H958" s="1"/>
    </row>
    <row r="959" spans="1:8" ht="35.1" hidden="1" customHeight="1">
      <c r="A959" s="1"/>
      <c r="B959" s="1"/>
      <c r="C959" s="1"/>
      <c r="D959" s="1"/>
      <c r="E959" s="1"/>
      <c r="F959" s="1"/>
      <c r="G959" s="1"/>
      <c r="H959" s="1"/>
    </row>
    <row r="960" spans="1:8" ht="35.1" hidden="1" customHeight="1">
      <c r="A960" s="1"/>
      <c r="B960" s="1"/>
      <c r="C960" s="1"/>
      <c r="D960" s="1"/>
      <c r="E960" s="1"/>
      <c r="F960" s="1"/>
      <c r="G960" s="1"/>
      <c r="H960" s="1"/>
    </row>
    <row r="961" spans="1:8" ht="35.1" hidden="1" customHeight="1">
      <c r="A961" s="1"/>
      <c r="B961" s="1"/>
      <c r="C961" s="1"/>
      <c r="D961" s="1"/>
      <c r="E961" s="1"/>
      <c r="F961" s="1"/>
      <c r="G961" s="1"/>
      <c r="H961" s="1"/>
    </row>
    <row r="962" spans="1:8" ht="35.1" hidden="1" customHeight="1">
      <c r="A962" s="1"/>
      <c r="B962" s="1"/>
      <c r="C962" s="1"/>
      <c r="D962" s="1"/>
      <c r="E962" s="1"/>
      <c r="F962" s="1"/>
      <c r="G962" s="1"/>
      <c r="H962" s="1"/>
    </row>
    <row r="963" spans="1:8" ht="35.1" hidden="1" customHeight="1">
      <c r="A963" s="1"/>
      <c r="B963" s="1"/>
      <c r="C963" s="1"/>
      <c r="D963" s="1"/>
      <c r="E963" s="1"/>
      <c r="F963" s="1"/>
      <c r="G963" s="1"/>
      <c r="H963" s="1"/>
    </row>
    <row r="964" spans="1:8" ht="35.1" hidden="1" customHeight="1">
      <c r="A964" s="1"/>
      <c r="B964" s="1"/>
      <c r="C964" s="1"/>
      <c r="D964" s="1"/>
      <c r="E964" s="1"/>
      <c r="F964" s="1"/>
      <c r="G964" s="1"/>
      <c r="H964" s="1"/>
    </row>
    <row r="965" spans="1:8" ht="35.1" hidden="1" customHeight="1">
      <c r="A965" s="1"/>
      <c r="B965" s="1"/>
      <c r="C965" s="1"/>
      <c r="D965" s="1"/>
      <c r="E965" s="1"/>
      <c r="F965" s="1"/>
      <c r="G965" s="1"/>
      <c r="H965" s="1"/>
    </row>
    <row r="966" spans="1:8" ht="35.1" hidden="1" customHeight="1">
      <c r="A966" s="1"/>
      <c r="B966" s="1"/>
      <c r="C966" s="1"/>
      <c r="D966" s="1"/>
      <c r="E966" s="1"/>
      <c r="F966" s="1"/>
      <c r="G966" s="1"/>
      <c r="H966" s="1"/>
    </row>
    <row r="967" spans="1:8" ht="35.1" hidden="1" customHeight="1">
      <c r="A967" s="1"/>
      <c r="B967" s="1"/>
      <c r="C967" s="1"/>
      <c r="D967" s="1"/>
      <c r="E967" s="1"/>
      <c r="F967" s="1"/>
      <c r="G967" s="1"/>
      <c r="H967" s="1"/>
    </row>
    <row r="968" spans="1:8" ht="35.1" hidden="1" customHeight="1">
      <c r="A968" s="1"/>
      <c r="B968" s="1"/>
      <c r="C968" s="1"/>
      <c r="D968" s="1"/>
      <c r="E968" s="1"/>
      <c r="F968" s="1"/>
      <c r="G968" s="1"/>
      <c r="H968" s="1"/>
    </row>
    <row r="969" spans="1:8" ht="35.1" hidden="1" customHeight="1">
      <c r="A969" s="1"/>
      <c r="B969" s="1"/>
      <c r="C969" s="1"/>
      <c r="D969" s="1"/>
      <c r="E969" s="1"/>
      <c r="F969" s="1"/>
      <c r="G969" s="1"/>
      <c r="H969" s="1"/>
    </row>
    <row r="970" spans="1:8" ht="35.1" hidden="1" customHeight="1">
      <c r="A970" s="1"/>
      <c r="B970" s="1"/>
      <c r="C970" s="1"/>
      <c r="D970" s="1"/>
      <c r="E970" s="1"/>
      <c r="F970" s="1"/>
      <c r="G970" s="1"/>
      <c r="H970" s="1"/>
    </row>
    <row r="971" spans="1:8" ht="35.1" hidden="1" customHeight="1">
      <c r="A971" s="1"/>
      <c r="B971" s="1"/>
      <c r="C971" s="1"/>
      <c r="D971" s="1"/>
      <c r="E971" s="1"/>
      <c r="F971" s="1"/>
      <c r="G971" s="1"/>
      <c r="H971" s="1"/>
    </row>
    <row r="972" spans="1:8" ht="35.1" hidden="1" customHeight="1">
      <c r="A972" s="1"/>
      <c r="B972" s="1"/>
      <c r="C972" s="1"/>
      <c r="D972" s="1"/>
      <c r="E972" s="1"/>
      <c r="F972" s="1"/>
      <c r="G972" s="1"/>
      <c r="H972" s="1"/>
    </row>
    <row r="973" spans="1:8" ht="35.1" hidden="1" customHeight="1">
      <c r="A973" s="1"/>
      <c r="B973" s="1"/>
      <c r="C973" s="1"/>
      <c r="D973" s="1"/>
      <c r="E973" s="1"/>
      <c r="F973" s="1"/>
      <c r="G973" s="1"/>
      <c r="H973" s="1"/>
    </row>
    <row r="974" spans="1:8" ht="35.1" hidden="1" customHeight="1">
      <c r="A974" s="1"/>
      <c r="B974" s="1"/>
      <c r="C974" s="1"/>
      <c r="D974" s="1"/>
      <c r="E974" s="1"/>
      <c r="F974" s="1"/>
      <c r="G974" s="1"/>
      <c r="H974" s="1"/>
    </row>
    <row r="975" spans="1:8" ht="35.1" hidden="1" customHeight="1">
      <c r="A975" s="1"/>
      <c r="B975" s="1"/>
      <c r="C975" s="1"/>
      <c r="D975" s="1"/>
      <c r="E975" s="1"/>
      <c r="F975" s="1"/>
      <c r="G975" s="1"/>
      <c r="H975" s="1"/>
    </row>
    <row r="976" spans="1:8" ht="35.1" hidden="1" customHeight="1">
      <c r="A976" s="1"/>
      <c r="B976" s="1"/>
      <c r="C976" s="1"/>
      <c r="D976" s="1"/>
      <c r="E976" s="1"/>
      <c r="F976" s="1"/>
      <c r="G976" s="1"/>
      <c r="H976" s="1"/>
    </row>
    <row r="977" spans="1:8" ht="35.1" hidden="1" customHeight="1">
      <c r="A977" s="1"/>
      <c r="B977" s="1"/>
      <c r="C977" s="1"/>
      <c r="D977" s="1"/>
      <c r="E977" s="1"/>
      <c r="F977" s="1"/>
      <c r="G977" s="1"/>
      <c r="H977" s="1"/>
    </row>
    <row r="978" spans="1:8" ht="35.1" hidden="1" customHeight="1">
      <c r="A978" s="1"/>
      <c r="B978" s="1"/>
      <c r="C978" s="1"/>
      <c r="D978" s="1"/>
      <c r="E978" s="1"/>
      <c r="F978" s="1"/>
      <c r="G978" s="1"/>
      <c r="H978" s="1"/>
    </row>
    <row r="979" spans="1:8" ht="35.1" hidden="1" customHeight="1">
      <c r="A979" s="1"/>
      <c r="B979" s="1"/>
      <c r="C979" s="1"/>
      <c r="D979" s="1"/>
      <c r="E979" s="1"/>
      <c r="F979" s="1"/>
      <c r="G979" s="1"/>
      <c r="H979" s="1"/>
    </row>
    <row r="980" spans="1:8" ht="35.1" hidden="1" customHeight="1">
      <c r="A980" s="1"/>
      <c r="B980" s="1"/>
      <c r="C980" s="1"/>
      <c r="D980" s="1"/>
      <c r="E980" s="1"/>
      <c r="F980" s="1"/>
      <c r="G980" s="1"/>
      <c r="H980" s="1"/>
    </row>
    <row r="981" spans="1:8" ht="35.1" hidden="1" customHeight="1">
      <c r="A981" s="1"/>
      <c r="B981" s="1"/>
      <c r="C981" s="1"/>
      <c r="D981" s="1"/>
      <c r="E981" s="1"/>
      <c r="F981" s="1"/>
      <c r="G981" s="1"/>
      <c r="H981" s="1"/>
    </row>
    <row r="982" spans="1:8" ht="35.1" hidden="1" customHeight="1">
      <c r="A982" s="1"/>
      <c r="B982" s="1"/>
      <c r="C982" s="1"/>
      <c r="D982" s="1"/>
      <c r="E982" s="1"/>
      <c r="F982" s="1"/>
      <c r="G982" s="1"/>
      <c r="H982" s="1"/>
    </row>
    <row r="983" spans="1:8" ht="35.1" hidden="1" customHeight="1">
      <c r="A983" s="1"/>
      <c r="B983" s="1"/>
      <c r="C983" s="1"/>
      <c r="D983" s="1"/>
      <c r="E983" s="1"/>
      <c r="F983" s="1"/>
      <c r="G983" s="1"/>
      <c r="H983" s="1"/>
    </row>
    <row r="984" spans="1:8" ht="35.1" hidden="1" customHeight="1">
      <c r="A984" s="1"/>
      <c r="B984" s="1"/>
      <c r="C984" s="1"/>
      <c r="D984" s="1"/>
      <c r="E984" s="1"/>
      <c r="F984" s="1"/>
      <c r="G984" s="1"/>
      <c r="H984" s="1"/>
    </row>
    <row r="985" spans="1:8" ht="35.1" hidden="1" customHeight="1">
      <c r="A985" s="1"/>
      <c r="B985" s="1"/>
      <c r="C985" s="1"/>
      <c r="D985" s="1"/>
      <c r="E985" s="1"/>
      <c r="F985" s="1"/>
      <c r="G985" s="1"/>
      <c r="H985" s="1"/>
    </row>
    <row r="986" spans="1:8" ht="35.1" hidden="1" customHeight="1">
      <c r="A986" s="1"/>
      <c r="B986" s="1"/>
      <c r="C986" s="1"/>
      <c r="D986" s="1"/>
      <c r="E986" s="1"/>
      <c r="F986" s="1"/>
      <c r="G986" s="1"/>
      <c r="H986" s="1"/>
    </row>
    <row r="987" spans="1:8" ht="35.1" hidden="1" customHeight="1">
      <c r="A987" s="1"/>
      <c r="B987" s="1"/>
      <c r="C987" s="1"/>
      <c r="D987" s="1"/>
      <c r="E987" s="1"/>
      <c r="F987" s="1"/>
      <c r="G987" s="1"/>
      <c r="H987" s="1"/>
    </row>
    <row r="988" spans="1:8" ht="35.1" hidden="1" customHeight="1">
      <c r="A988" s="1"/>
      <c r="B988" s="1"/>
      <c r="C988" s="1"/>
      <c r="D988" s="1"/>
      <c r="E988" s="1"/>
      <c r="F988" s="1"/>
      <c r="G988" s="1"/>
      <c r="H988" s="1"/>
    </row>
    <row r="989" spans="1:8" ht="35.1" hidden="1" customHeight="1">
      <c r="A989" s="1"/>
      <c r="B989" s="1"/>
      <c r="C989" s="1"/>
      <c r="D989" s="1"/>
      <c r="E989" s="1"/>
      <c r="F989" s="1"/>
      <c r="G989" s="1"/>
      <c r="H989" s="1"/>
    </row>
    <row r="990" spans="1:8" ht="35.1" hidden="1" customHeight="1">
      <c r="A990" s="1"/>
      <c r="B990" s="1"/>
      <c r="C990" s="1"/>
      <c r="D990" s="1"/>
      <c r="E990" s="1"/>
      <c r="F990" s="1"/>
      <c r="G990" s="1"/>
      <c r="H990" s="1"/>
    </row>
    <row r="991" spans="1:8" ht="35.1" hidden="1" customHeight="1">
      <c r="A991" s="1"/>
      <c r="B991" s="1"/>
      <c r="C991" s="1"/>
      <c r="D991" s="1"/>
      <c r="E991" s="1"/>
      <c r="F991" s="1"/>
      <c r="G991" s="1"/>
      <c r="H991" s="1"/>
    </row>
    <row r="992" spans="1:8" ht="35.1" hidden="1" customHeight="1">
      <c r="A992" s="1"/>
      <c r="B992" s="1"/>
      <c r="C992" s="1"/>
      <c r="D992" s="1"/>
      <c r="E992" s="1"/>
      <c r="F992" s="1"/>
      <c r="G992" s="1"/>
      <c r="H992" s="1"/>
    </row>
    <row r="993" spans="1:8" ht="35.1" hidden="1" customHeight="1">
      <c r="A993" s="1"/>
      <c r="B993" s="1"/>
      <c r="C993" s="1"/>
      <c r="D993" s="1"/>
      <c r="E993" s="1"/>
      <c r="F993" s="1"/>
      <c r="G993" s="1"/>
      <c r="H993" s="1"/>
    </row>
    <row r="994" spans="1:8" ht="35.1" hidden="1" customHeight="1">
      <c r="A994" s="1"/>
      <c r="B994" s="1"/>
      <c r="C994" s="1"/>
      <c r="D994" s="1"/>
      <c r="E994" s="1"/>
      <c r="F994" s="1"/>
      <c r="G994" s="1"/>
      <c r="H994" s="1"/>
    </row>
    <row r="995" spans="1:8" ht="35.1" hidden="1" customHeight="1">
      <c r="A995" s="1"/>
      <c r="B995" s="1"/>
      <c r="C995" s="1"/>
      <c r="D995" s="1"/>
      <c r="E995" s="1"/>
      <c r="F995" s="1"/>
      <c r="G995" s="1"/>
      <c r="H995" s="1"/>
    </row>
    <row r="996" spans="1:8" ht="35.1" hidden="1" customHeight="1">
      <c r="A996" s="1"/>
      <c r="B996" s="1"/>
      <c r="C996" s="1"/>
      <c r="D996" s="1"/>
      <c r="E996" s="1"/>
      <c r="F996" s="1"/>
      <c r="G996" s="1"/>
      <c r="H996" s="1"/>
    </row>
    <row r="997" spans="1:8" ht="35.1" hidden="1" customHeight="1">
      <c r="A997" s="1"/>
      <c r="B997" s="1"/>
      <c r="C997" s="1"/>
      <c r="D997" s="1"/>
      <c r="E997" s="1"/>
      <c r="F997" s="1"/>
      <c r="G997" s="1"/>
      <c r="H997" s="1"/>
    </row>
    <row r="998" spans="1:8" ht="35.1" hidden="1" customHeight="1">
      <c r="A998" s="1"/>
      <c r="B998" s="1"/>
      <c r="C998" s="1"/>
      <c r="D998" s="1"/>
      <c r="E998" s="1"/>
      <c r="F998" s="1"/>
      <c r="G998" s="1"/>
      <c r="H998" s="1"/>
    </row>
    <row r="999" spans="1:8" ht="35.1" hidden="1" customHeight="1">
      <c r="A999" s="1"/>
      <c r="B999" s="1"/>
      <c r="C999" s="1"/>
      <c r="D999" s="1"/>
      <c r="E999" s="1"/>
      <c r="F999" s="1"/>
      <c r="G999" s="1"/>
      <c r="H999" s="1"/>
    </row>
    <row r="1000" spans="1:8" ht="35.1" hidden="1" customHeight="1">
      <c r="A1000" s="1"/>
      <c r="B1000" s="1"/>
      <c r="C1000" s="1"/>
      <c r="D1000" s="1"/>
      <c r="E1000" s="1"/>
      <c r="F1000" s="1"/>
      <c r="G1000" s="1"/>
      <c r="H1000" s="1"/>
    </row>
    <row r="1001" spans="1:8" ht="35.1" hidden="1" customHeight="1">
      <c r="A1001" s="1"/>
      <c r="B1001" s="1"/>
      <c r="C1001" s="1"/>
      <c r="D1001" s="1"/>
      <c r="E1001" s="1"/>
      <c r="F1001" s="1"/>
      <c r="G1001" s="1"/>
      <c r="H1001" s="1"/>
    </row>
    <row r="1002" spans="1:8" ht="35.1" hidden="1" customHeight="1">
      <c r="A1002" s="1"/>
      <c r="B1002" s="1"/>
      <c r="C1002" s="1"/>
      <c r="D1002" s="1"/>
      <c r="E1002" s="1"/>
      <c r="F1002" s="1"/>
      <c r="G1002" s="1"/>
      <c r="H1002" s="1"/>
    </row>
    <row r="1003" spans="1:8" ht="35.1" hidden="1" customHeight="1">
      <c r="A1003" s="1"/>
      <c r="B1003" s="1"/>
      <c r="C1003" s="1"/>
      <c r="D1003" s="1"/>
      <c r="E1003" s="1"/>
      <c r="F1003" s="1"/>
      <c r="G1003" s="1"/>
      <c r="H1003" s="1"/>
    </row>
    <row r="1004" spans="1:8" ht="35.1" hidden="1" customHeight="1">
      <c r="A1004" s="1"/>
      <c r="B1004" s="1"/>
      <c r="C1004" s="1"/>
      <c r="D1004" s="1"/>
      <c r="E1004" s="1"/>
      <c r="F1004" s="1"/>
      <c r="G1004" s="1"/>
      <c r="H1004" s="1"/>
    </row>
    <row r="1005" spans="1:8" ht="35.1" hidden="1" customHeight="1">
      <c r="A1005" s="1"/>
      <c r="B1005" s="1"/>
      <c r="C1005" s="1"/>
      <c r="D1005" s="1"/>
      <c r="E1005" s="1"/>
      <c r="F1005" s="1"/>
      <c r="G1005" s="1"/>
      <c r="H1005" s="1"/>
    </row>
    <row r="1006" spans="1:8" ht="35.1" hidden="1" customHeight="1">
      <c r="A1006" s="1"/>
      <c r="B1006" s="1"/>
      <c r="C1006" s="1"/>
      <c r="D1006" s="1"/>
      <c r="E1006" s="1"/>
      <c r="F1006" s="1"/>
      <c r="G1006" s="1"/>
      <c r="H1006" s="1"/>
    </row>
    <row r="1007" spans="1:8" ht="35.1" hidden="1" customHeight="1">
      <c r="A1007" s="1"/>
      <c r="B1007" s="1"/>
      <c r="C1007" s="1"/>
      <c r="D1007" s="1"/>
      <c r="E1007" s="1"/>
      <c r="F1007" s="1"/>
      <c r="G1007" s="1"/>
      <c r="H1007" s="1"/>
    </row>
    <row r="1008" spans="1:8" ht="35.1" hidden="1" customHeight="1">
      <c r="A1008" s="1"/>
      <c r="B1008" s="1"/>
      <c r="C1008" s="1"/>
      <c r="D1008" s="1"/>
      <c r="E1008" s="1"/>
      <c r="F1008" s="1"/>
      <c r="G1008" s="1"/>
      <c r="H1008" s="1"/>
    </row>
    <row r="1009" spans="1:8" ht="35.1" hidden="1" customHeight="1">
      <c r="A1009" s="1"/>
      <c r="B1009" s="1"/>
      <c r="C1009" s="1"/>
      <c r="D1009" s="1"/>
      <c r="E1009" s="1"/>
      <c r="F1009" s="1"/>
      <c r="G1009" s="1"/>
      <c r="H1009" s="1"/>
    </row>
    <row r="1010" spans="1:8" ht="35.1" hidden="1" customHeight="1">
      <c r="A1010" s="1"/>
      <c r="B1010" s="1"/>
      <c r="C1010" s="1"/>
      <c r="D1010" s="1"/>
      <c r="E1010" s="1"/>
      <c r="F1010" s="1"/>
      <c r="G1010" s="1"/>
      <c r="H1010" s="1"/>
    </row>
    <row r="1011" spans="1:8" ht="35.1" hidden="1" customHeight="1">
      <c r="A1011" s="1"/>
      <c r="B1011" s="1"/>
      <c r="C1011" s="1"/>
      <c r="D1011" s="1"/>
      <c r="E1011" s="1"/>
      <c r="F1011" s="1"/>
      <c r="G1011" s="1"/>
      <c r="H1011" s="1"/>
    </row>
    <row r="1012" spans="1:8" ht="35.1" hidden="1" customHeight="1">
      <c r="A1012" s="1"/>
      <c r="B1012" s="1"/>
      <c r="C1012" s="1"/>
      <c r="D1012" s="1"/>
      <c r="E1012" s="1"/>
      <c r="F1012" s="1"/>
      <c r="G1012" s="1"/>
      <c r="H1012" s="1"/>
    </row>
    <row r="1013" spans="1:8" ht="35.1" hidden="1" customHeight="1">
      <c r="A1013" s="1"/>
      <c r="B1013" s="1"/>
      <c r="C1013" s="1"/>
      <c r="D1013" s="1"/>
      <c r="E1013" s="1"/>
      <c r="F1013" s="1"/>
      <c r="G1013" s="1"/>
      <c r="H1013" s="1"/>
    </row>
    <row r="1014" spans="1:8" ht="35.1" hidden="1" customHeight="1">
      <c r="A1014" s="1"/>
      <c r="B1014" s="1"/>
      <c r="C1014" s="1"/>
      <c r="D1014" s="1"/>
      <c r="E1014" s="1"/>
      <c r="F1014" s="1"/>
      <c r="G1014" s="1"/>
      <c r="H1014" s="1"/>
    </row>
    <row r="1015" spans="1:8" ht="35.1" hidden="1" customHeight="1">
      <c r="A1015" s="1"/>
      <c r="B1015" s="1"/>
      <c r="C1015" s="1"/>
      <c r="D1015" s="1"/>
      <c r="E1015" s="1"/>
      <c r="F1015" s="1"/>
      <c r="G1015" s="1"/>
      <c r="H1015" s="1"/>
    </row>
    <row r="1016" spans="1:8" ht="35.1" hidden="1" customHeight="1">
      <c r="A1016" s="1"/>
      <c r="B1016" s="1"/>
      <c r="C1016" s="1"/>
      <c r="D1016" s="1"/>
      <c r="E1016" s="1"/>
      <c r="F1016" s="1"/>
      <c r="G1016" s="1"/>
      <c r="H1016" s="1"/>
    </row>
    <row r="1017" spans="1:8" ht="35.1" hidden="1" customHeight="1">
      <c r="A1017" s="1"/>
      <c r="B1017" s="1"/>
      <c r="C1017" s="1"/>
      <c r="D1017" s="1"/>
      <c r="E1017" s="1"/>
      <c r="F1017" s="1"/>
      <c r="G1017" s="1"/>
      <c r="H1017" s="1"/>
    </row>
    <row r="1018" spans="1:8" ht="35.1" hidden="1" customHeight="1">
      <c r="A1018" s="1"/>
      <c r="B1018" s="1"/>
      <c r="C1018" s="1"/>
      <c r="D1018" s="1"/>
      <c r="E1018" s="1"/>
      <c r="F1018" s="1"/>
      <c r="G1018" s="1"/>
      <c r="H1018" s="1"/>
    </row>
    <row r="1019" spans="1:8" ht="35.1" hidden="1" customHeight="1">
      <c r="A1019" s="1"/>
      <c r="B1019" s="1"/>
      <c r="C1019" s="1"/>
      <c r="D1019" s="1"/>
      <c r="E1019" s="1"/>
      <c r="F1019" s="1"/>
      <c r="G1019" s="1"/>
      <c r="H1019" s="1"/>
    </row>
    <row r="1020" spans="1:8" ht="35.1" hidden="1" customHeight="1">
      <c r="A1020" s="1"/>
      <c r="B1020" s="1"/>
      <c r="C1020" s="1"/>
      <c r="D1020" s="1"/>
      <c r="E1020" s="1"/>
      <c r="F1020" s="1"/>
      <c r="G1020" s="1"/>
      <c r="H1020" s="1"/>
    </row>
    <row r="1021" spans="1:8" ht="35.1" hidden="1" customHeight="1">
      <c r="A1021" s="1"/>
      <c r="B1021" s="1"/>
      <c r="C1021" s="1"/>
      <c r="D1021" s="1"/>
      <c r="E1021" s="1"/>
      <c r="F1021" s="1"/>
      <c r="G1021" s="1"/>
      <c r="H1021" s="1"/>
    </row>
    <row r="1022" spans="1:8" ht="35.1" hidden="1" customHeight="1">
      <c r="A1022" s="1"/>
      <c r="B1022" s="1"/>
      <c r="C1022" s="1"/>
      <c r="D1022" s="1"/>
      <c r="E1022" s="1"/>
      <c r="F1022" s="1"/>
      <c r="G1022" s="1"/>
      <c r="H1022" s="1"/>
    </row>
    <row r="1023" spans="1:8" ht="35.1" hidden="1" customHeight="1">
      <c r="A1023" s="1"/>
      <c r="B1023" s="1"/>
      <c r="C1023" s="1"/>
      <c r="D1023" s="1"/>
      <c r="E1023" s="1"/>
      <c r="F1023" s="1"/>
      <c r="G1023" s="1"/>
      <c r="H1023" s="1"/>
    </row>
    <row r="1024" spans="1:8" ht="35.1" hidden="1" customHeight="1">
      <c r="A1024" s="1"/>
      <c r="B1024" s="1"/>
      <c r="C1024" s="1"/>
      <c r="D1024" s="1"/>
      <c r="E1024" s="1"/>
      <c r="F1024" s="1"/>
      <c r="G1024" s="1"/>
      <c r="H1024" s="1"/>
    </row>
    <row r="1025" spans="1:8" ht="35.1" hidden="1" customHeight="1">
      <c r="A1025" s="1"/>
      <c r="B1025" s="1"/>
      <c r="C1025" s="1"/>
      <c r="D1025" s="1"/>
      <c r="E1025" s="1"/>
      <c r="F1025" s="1"/>
      <c r="G1025" s="1"/>
      <c r="H1025" s="1"/>
    </row>
    <row r="1026" spans="1:8" ht="35.1" hidden="1" customHeight="1">
      <c r="A1026" s="1"/>
      <c r="B1026" s="1"/>
      <c r="C1026" s="1"/>
      <c r="D1026" s="1"/>
      <c r="E1026" s="1"/>
      <c r="F1026" s="1"/>
      <c r="G1026" s="1"/>
      <c r="H1026" s="1"/>
    </row>
    <row r="1027" spans="1:8" ht="35.1" hidden="1" customHeight="1">
      <c r="A1027" s="1"/>
      <c r="B1027" s="1"/>
      <c r="C1027" s="1"/>
      <c r="D1027" s="1"/>
      <c r="E1027" s="1"/>
      <c r="F1027" s="1"/>
      <c r="G1027" s="1"/>
      <c r="H1027" s="1"/>
    </row>
    <row r="1028" spans="1:8" ht="35.1" hidden="1" customHeight="1">
      <c r="A1028" s="1"/>
      <c r="B1028" s="1"/>
      <c r="C1028" s="1"/>
      <c r="D1028" s="1"/>
      <c r="E1028" s="1"/>
      <c r="F1028" s="1"/>
      <c r="G1028" s="1"/>
      <c r="H1028" s="1"/>
    </row>
    <row r="1029" spans="1:8" ht="35.1" hidden="1" customHeight="1">
      <c r="A1029" s="1"/>
      <c r="B1029" s="1"/>
      <c r="C1029" s="1"/>
      <c r="D1029" s="1"/>
      <c r="E1029" s="1"/>
      <c r="F1029" s="1"/>
      <c r="G1029" s="1"/>
      <c r="H1029" s="1"/>
    </row>
    <row r="1030" spans="1:8" ht="35.1" hidden="1" customHeight="1">
      <c r="A1030" s="1"/>
      <c r="B1030" s="1"/>
      <c r="C1030" s="1"/>
      <c r="D1030" s="1"/>
      <c r="E1030" s="1"/>
      <c r="F1030" s="1"/>
      <c r="G1030" s="1"/>
      <c r="H1030" s="1"/>
    </row>
    <row r="1031" spans="1:8" ht="35.1" hidden="1" customHeight="1">
      <c r="A1031" s="1"/>
      <c r="B1031" s="1"/>
      <c r="C1031" s="1"/>
      <c r="D1031" s="1"/>
      <c r="E1031" s="1"/>
      <c r="F1031" s="1"/>
      <c r="G1031" s="1"/>
      <c r="H1031" s="1"/>
    </row>
    <row r="1032" spans="1:8" ht="35.1" hidden="1" customHeight="1">
      <c r="A1032" s="1"/>
      <c r="B1032" s="1"/>
      <c r="C1032" s="1"/>
      <c r="D1032" s="1"/>
      <c r="E1032" s="1"/>
      <c r="F1032" s="1"/>
      <c r="G1032" s="1"/>
      <c r="H1032" s="1"/>
    </row>
    <row r="1033" spans="1:8" ht="35.1" hidden="1" customHeight="1">
      <c r="A1033" s="1"/>
      <c r="B1033" s="1"/>
      <c r="C1033" s="1"/>
      <c r="D1033" s="1"/>
      <c r="E1033" s="1"/>
      <c r="F1033" s="1"/>
      <c r="G1033" s="1"/>
      <c r="H1033" s="1"/>
    </row>
    <row r="1034" spans="1:8" ht="35.1" hidden="1" customHeight="1">
      <c r="A1034" s="1"/>
      <c r="B1034" s="1"/>
      <c r="C1034" s="1"/>
      <c r="D1034" s="1"/>
      <c r="E1034" s="1"/>
      <c r="F1034" s="1"/>
      <c r="G1034" s="1"/>
      <c r="H1034" s="1"/>
    </row>
    <row r="1035" spans="1:8" ht="35.1" hidden="1" customHeight="1">
      <c r="A1035" s="1"/>
      <c r="B1035" s="1"/>
      <c r="C1035" s="1"/>
      <c r="D1035" s="1"/>
      <c r="E1035" s="1"/>
      <c r="F1035" s="1"/>
      <c r="G1035" s="1"/>
      <c r="H1035" s="1"/>
    </row>
    <row r="1036" spans="1:8" ht="35.1" hidden="1" customHeight="1">
      <c r="A1036" s="1"/>
      <c r="B1036" s="1"/>
      <c r="C1036" s="1"/>
      <c r="D1036" s="1"/>
      <c r="E1036" s="1"/>
      <c r="F1036" s="1"/>
      <c r="G1036" s="1"/>
      <c r="H1036" s="1"/>
    </row>
    <row r="1037" spans="1:8" ht="35.1" hidden="1" customHeight="1">
      <c r="A1037" s="1"/>
      <c r="B1037" s="1"/>
      <c r="C1037" s="1"/>
      <c r="D1037" s="1"/>
      <c r="E1037" s="1"/>
      <c r="F1037" s="1"/>
      <c r="G1037" s="1"/>
      <c r="H1037" s="1"/>
    </row>
    <row r="1038" spans="1:8" ht="35.1" hidden="1" customHeight="1">
      <c r="A1038" s="1"/>
      <c r="B1038" s="1"/>
      <c r="C1038" s="1"/>
      <c r="D1038" s="1"/>
      <c r="E1038" s="1"/>
      <c r="F1038" s="1"/>
      <c r="G1038" s="1"/>
      <c r="H1038" s="1"/>
    </row>
    <row r="1039" spans="1:8" ht="35.1" hidden="1" customHeight="1">
      <c r="A1039" s="1"/>
      <c r="B1039" s="1"/>
      <c r="C1039" s="1"/>
      <c r="D1039" s="1"/>
      <c r="E1039" s="1"/>
      <c r="F1039" s="1"/>
      <c r="G1039" s="1"/>
      <c r="H1039" s="1"/>
    </row>
    <row r="1040" spans="1:8" ht="35.1" hidden="1" customHeight="1">
      <c r="A1040" s="1"/>
      <c r="B1040" s="1"/>
      <c r="C1040" s="1"/>
      <c r="D1040" s="1"/>
      <c r="E1040" s="1"/>
      <c r="F1040" s="1"/>
      <c r="G1040" s="1"/>
      <c r="H1040" s="1"/>
    </row>
    <row r="1041" spans="1:8" ht="35.1" hidden="1" customHeight="1">
      <c r="A1041" s="1"/>
      <c r="B1041" s="1"/>
      <c r="C1041" s="1"/>
      <c r="D1041" s="1"/>
      <c r="E1041" s="1"/>
      <c r="F1041" s="1"/>
      <c r="G1041" s="1"/>
      <c r="H1041" s="1"/>
    </row>
    <row r="1042" spans="1:8" ht="35.1" hidden="1" customHeight="1">
      <c r="A1042" s="1"/>
      <c r="B1042" s="1"/>
      <c r="C1042" s="1"/>
      <c r="D1042" s="1"/>
      <c r="E1042" s="1"/>
      <c r="F1042" s="1"/>
      <c r="G1042" s="1"/>
      <c r="H1042" s="1"/>
    </row>
    <row r="1043" spans="1:8" ht="35.1" hidden="1" customHeight="1">
      <c r="A1043" s="1"/>
      <c r="B1043" s="1"/>
      <c r="C1043" s="1"/>
      <c r="D1043" s="1"/>
      <c r="E1043" s="1"/>
      <c r="F1043" s="1"/>
      <c r="G1043" s="1"/>
      <c r="H1043" s="1"/>
    </row>
    <row r="1044" spans="1:8" ht="35.1" hidden="1" customHeight="1">
      <c r="A1044" s="1"/>
      <c r="B1044" s="1"/>
      <c r="C1044" s="1"/>
      <c r="D1044" s="1"/>
      <c r="E1044" s="1"/>
      <c r="F1044" s="1"/>
      <c r="G1044" s="1"/>
      <c r="H1044" s="1"/>
    </row>
    <row r="1045" spans="1:8" ht="35.1" hidden="1" customHeight="1">
      <c r="A1045" s="1"/>
      <c r="B1045" s="1"/>
      <c r="C1045" s="1"/>
      <c r="D1045" s="1"/>
      <c r="E1045" s="1"/>
      <c r="F1045" s="1"/>
      <c r="G1045" s="1"/>
      <c r="H1045" s="1"/>
    </row>
    <row r="1046" spans="1:8" ht="35.1" hidden="1" customHeight="1">
      <c r="A1046" s="1"/>
      <c r="B1046" s="1"/>
      <c r="C1046" s="1"/>
      <c r="D1046" s="1"/>
      <c r="E1046" s="1"/>
      <c r="F1046" s="1"/>
      <c r="G1046" s="1"/>
      <c r="H1046" s="1"/>
    </row>
    <row r="1047" spans="1:8" ht="35.1" hidden="1" customHeight="1">
      <c r="A1047" s="1"/>
      <c r="B1047" s="1"/>
      <c r="C1047" s="1"/>
      <c r="D1047" s="1"/>
      <c r="E1047" s="1"/>
      <c r="F1047" s="1"/>
      <c r="G1047" s="1"/>
      <c r="H1047" s="1"/>
    </row>
    <row r="1048" spans="1:8" ht="35.1" hidden="1" customHeight="1">
      <c r="A1048" s="1"/>
      <c r="B1048" s="1"/>
      <c r="C1048" s="1"/>
      <c r="D1048" s="1"/>
      <c r="E1048" s="1"/>
      <c r="F1048" s="1"/>
      <c r="G1048" s="1"/>
      <c r="H1048" s="1"/>
    </row>
    <row r="1049" spans="1:8" ht="35.1" hidden="1" customHeight="1">
      <c r="A1049" s="1"/>
      <c r="B1049" s="1"/>
      <c r="C1049" s="1"/>
      <c r="D1049" s="1"/>
      <c r="E1049" s="1"/>
      <c r="F1049" s="1"/>
      <c r="G1049" s="1"/>
      <c r="H1049" s="1"/>
    </row>
    <row r="1050" spans="1:8" ht="35.1" hidden="1" customHeight="1">
      <c r="A1050" s="1"/>
      <c r="B1050" s="1"/>
      <c r="C1050" s="1"/>
      <c r="D1050" s="1"/>
      <c r="E1050" s="1"/>
      <c r="F1050" s="1"/>
      <c r="G1050" s="1"/>
      <c r="H1050" s="1"/>
    </row>
    <row r="1051" spans="1:8" ht="35.1" hidden="1" customHeight="1">
      <c r="A1051" s="1"/>
      <c r="B1051" s="1"/>
      <c r="C1051" s="1"/>
      <c r="D1051" s="1"/>
      <c r="E1051" s="1"/>
      <c r="F1051" s="1"/>
      <c r="G1051" s="1"/>
      <c r="H1051" s="1"/>
    </row>
    <row r="1052" spans="1:8" ht="35.1" hidden="1" customHeight="1">
      <c r="A1052" s="1"/>
      <c r="B1052" s="1"/>
      <c r="C1052" s="1"/>
      <c r="D1052" s="1"/>
      <c r="E1052" s="1"/>
      <c r="F1052" s="1"/>
      <c r="G1052" s="1"/>
      <c r="H1052" s="1"/>
    </row>
    <row r="1053" spans="1:8" ht="35.1" hidden="1" customHeight="1">
      <c r="A1053" s="1"/>
      <c r="B1053" s="1"/>
      <c r="C1053" s="1"/>
      <c r="D1053" s="1"/>
      <c r="E1053" s="1"/>
      <c r="F1053" s="1"/>
      <c r="G1053" s="1"/>
      <c r="H1053" s="1"/>
    </row>
    <row r="1054" spans="1:8" ht="35.1" hidden="1" customHeight="1">
      <c r="A1054" s="1"/>
      <c r="B1054" s="1"/>
      <c r="C1054" s="1"/>
      <c r="D1054" s="1"/>
      <c r="E1054" s="1"/>
      <c r="F1054" s="1"/>
      <c r="G1054" s="1"/>
      <c r="H1054" s="1"/>
    </row>
    <row r="1055" spans="1:8" ht="35.1" hidden="1" customHeight="1">
      <c r="A1055" s="1"/>
      <c r="B1055" s="1"/>
      <c r="C1055" s="1"/>
      <c r="D1055" s="1"/>
      <c r="E1055" s="1"/>
      <c r="F1055" s="1"/>
      <c r="G1055" s="1"/>
      <c r="H1055" s="1"/>
    </row>
    <row r="1056" spans="1:8" ht="35.1" hidden="1" customHeight="1">
      <c r="A1056" s="1"/>
      <c r="B1056" s="1"/>
      <c r="C1056" s="1"/>
      <c r="D1056" s="1"/>
      <c r="E1056" s="1"/>
      <c r="F1056" s="1"/>
      <c r="G1056" s="1"/>
      <c r="H1056" s="1"/>
    </row>
    <row r="1057" spans="1:8" ht="35.1" hidden="1" customHeight="1">
      <c r="A1057" s="1"/>
      <c r="B1057" s="1"/>
      <c r="C1057" s="1"/>
      <c r="D1057" s="1"/>
      <c r="E1057" s="1"/>
      <c r="F1057" s="1"/>
      <c r="G1057" s="1"/>
      <c r="H1057" s="1"/>
    </row>
    <row r="1058" spans="1:8" ht="35.1" hidden="1" customHeight="1">
      <c r="A1058" s="1"/>
      <c r="B1058" s="1"/>
      <c r="C1058" s="1"/>
      <c r="D1058" s="1"/>
      <c r="E1058" s="1"/>
      <c r="F1058" s="1"/>
      <c r="G1058" s="1"/>
      <c r="H1058" s="1"/>
    </row>
    <row r="1059" spans="1:8" ht="35.1" hidden="1" customHeight="1">
      <c r="A1059" s="1"/>
      <c r="B1059" s="1"/>
      <c r="C1059" s="1"/>
      <c r="D1059" s="1"/>
      <c r="E1059" s="1"/>
      <c r="F1059" s="1"/>
      <c r="G1059" s="1"/>
      <c r="H1059" s="1"/>
    </row>
    <row r="1060" spans="1:8" ht="35.1" hidden="1" customHeight="1">
      <c r="A1060" s="1"/>
      <c r="B1060" s="1"/>
      <c r="C1060" s="1"/>
      <c r="D1060" s="1"/>
      <c r="E1060" s="1"/>
      <c r="F1060" s="1"/>
      <c r="G1060" s="1"/>
      <c r="H1060" s="1"/>
    </row>
    <row r="1061" spans="1:8" ht="35.1" hidden="1" customHeight="1">
      <c r="A1061" s="1"/>
      <c r="B1061" s="1"/>
      <c r="C1061" s="1"/>
      <c r="D1061" s="1"/>
      <c r="E1061" s="1"/>
      <c r="F1061" s="1"/>
      <c r="G1061" s="1"/>
      <c r="H1061" s="1"/>
    </row>
    <row r="1062" spans="1:8" ht="35.1" hidden="1" customHeight="1">
      <c r="A1062" s="1"/>
      <c r="B1062" s="1"/>
      <c r="C1062" s="1"/>
      <c r="D1062" s="1"/>
      <c r="E1062" s="1"/>
      <c r="F1062" s="1"/>
      <c r="G1062" s="1"/>
      <c r="H1062" s="1"/>
    </row>
    <row r="1063" spans="1:8" ht="35.1" hidden="1" customHeight="1">
      <c r="A1063" s="1"/>
      <c r="B1063" s="1"/>
      <c r="C1063" s="1"/>
      <c r="D1063" s="1"/>
      <c r="E1063" s="1"/>
      <c r="F1063" s="1"/>
      <c r="G1063" s="1"/>
      <c r="H1063" s="1"/>
    </row>
    <row r="1064" spans="1:8" ht="35.1" hidden="1" customHeight="1">
      <c r="A1064" s="1"/>
      <c r="B1064" s="1"/>
      <c r="C1064" s="1"/>
      <c r="D1064" s="1"/>
      <c r="E1064" s="1"/>
      <c r="F1064" s="1"/>
      <c r="G1064" s="1"/>
      <c r="H1064" s="1"/>
    </row>
    <row r="1065" spans="1:8" ht="35.1" hidden="1" customHeight="1">
      <c r="A1065" s="1"/>
      <c r="B1065" s="1"/>
      <c r="C1065" s="1"/>
      <c r="D1065" s="1"/>
      <c r="E1065" s="1"/>
      <c r="F1065" s="1"/>
      <c r="G1065" s="1"/>
      <c r="H1065" s="1"/>
    </row>
    <row r="1066" spans="1:8" ht="35.1" hidden="1" customHeight="1">
      <c r="A1066" s="1"/>
      <c r="B1066" s="1"/>
      <c r="C1066" s="1"/>
      <c r="D1066" s="1"/>
      <c r="E1066" s="1"/>
      <c r="F1066" s="1"/>
      <c r="G1066" s="1"/>
      <c r="H1066" s="1"/>
    </row>
    <row r="1067" spans="1:8" ht="35.1" hidden="1" customHeight="1">
      <c r="A1067" s="1"/>
      <c r="B1067" s="1"/>
      <c r="C1067" s="1"/>
      <c r="D1067" s="1"/>
      <c r="E1067" s="1"/>
      <c r="F1067" s="1"/>
      <c r="G1067" s="1"/>
      <c r="H1067" s="1"/>
    </row>
    <row r="1068" spans="1:8" ht="35.1" hidden="1" customHeight="1">
      <c r="A1068" s="1"/>
      <c r="B1068" s="1"/>
      <c r="C1068" s="1"/>
      <c r="D1068" s="1"/>
      <c r="E1068" s="1"/>
      <c r="F1068" s="1"/>
      <c r="G1068" s="1"/>
      <c r="H1068" s="1"/>
    </row>
    <row r="1069" spans="1:8" ht="35.1" hidden="1" customHeight="1">
      <c r="A1069" s="1"/>
      <c r="B1069" s="1"/>
      <c r="C1069" s="1"/>
      <c r="D1069" s="1"/>
      <c r="E1069" s="1"/>
      <c r="F1069" s="1"/>
      <c r="G1069" s="1"/>
      <c r="H1069" s="1"/>
    </row>
    <row r="1070" spans="1:8" ht="35.1" hidden="1" customHeight="1">
      <c r="A1070" s="1"/>
      <c r="B1070" s="1"/>
      <c r="C1070" s="1"/>
      <c r="D1070" s="1"/>
      <c r="E1070" s="1"/>
      <c r="F1070" s="1"/>
      <c r="G1070" s="1"/>
      <c r="H1070" s="1"/>
    </row>
    <row r="1071" spans="1:8" ht="35.1" hidden="1" customHeight="1">
      <c r="A1071" s="1"/>
      <c r="B1071" s="1"/>
      <c r="C1071" s="1"/>
      <c r="D1071" s="1"/>
      <c r="E1071" s="1"/>
      <c r="F1071" s="1"/>
      <c r="G1071" s="1"/>
      <c r="H1071" s="1"/>
    </row>
    <row r="1072" spans="1:8" ht="35.1" hidden="1" customHeight="1">
      <c r="A1072" s="1"/>
      <c r="B1072" s="1"/>
      <c r="C1072" s="1"/>
      <c r="D1072" s="1"/>
      <c r="E1072" s="1"/>
      <c r="F1072" s="1"/>
      <c r="G1072" s="1"/>
      <c r="H1072" s="1"/>
    </row>
    <row r="1073" spans="1:8" ht="35.1" hidden="1" customHeight="1">
      <c r="A1073" s="1"/>
      <c r="B1073" s="1"/>
      <c r="C1073" s="1"/>
      <c r="D1073" s="1"/>
      <c r="E1073" s="1"/>
      <c r="F1073" s="1"/>
      <c r="G1073" s="1"/>
      <c r="H1073" s="1"/>
    </row>
    <row r="1074" spans="1:8" ht="35.1" hidden="1" customHeight="1">
      <c r="A1074" s="1"/>
      <c r="B1074" s="1"/>
      <c r="C1074" s="1"/>
      <c r="D1074" s="1"/>
      <c r="E1074" s="1"/>
      <c r="F1074" s="1"/>
      <c r="G1074" s="1"/>
      <c r="H1074" s="1"/>
    </row>
    <row r="1075" spans="1:8" ht="35.1" hidden="1" customHeight="1">
      <c r="A1075" s="1"/>
      <c r="B1075" s="1"/>
      <c r="C1075" s="1"/>
      <c r="D1075" s="1"/>
      <c r="E1075" s="1"/>
      <c r="F1075" s="1"/>
      <c r="G1075" s="1"/>
      <c r="H1075" s="1"/>
    </row>
    <row r="1076" spans="1:8" ht="35.1" hidden="1" customHeight="1">
      <c r="A1076" s="1"/>
      <c r="B1076" s="1"/>
      <c r="C1076" s="1"/>
      <c r="D1076" s="1"/>
      <c r="E1076" s="1"/>
      <c r="F1076" s="1"/>
      <c r="G1076" s="1"/>
      <c r="H1076" s="1"/>
    </row>
    <row r="1077" spans="1:8" ht="35.1" hidden="1" customHeight="1">
      <c r="A1077" s="1"/>
      <c r="B1077" s="1"/>
      <c r="C1077" s="1"/>
      <c r="D1077" s="1"/>
      <c r="E1077" s="1"/>
      <c r="F1077" s="1"/>
      <c r="G1077" s="1"/>
      <c r="H1077" s="1"/>
    </row>
    <row r="1078" spans="1:8" ht="35.1" hidden="1" customHeight="1">
      <c r="A1078" s="1"/>
      <c r="B1078" s="1"/>
      <c r="C1078" s="1"/>
      <c r="D1078" s="1"/>
      <c r="E1078" s="1"/>
      <c r="F1078" s="1"/>
      <c r="G1078" s="1"/>
      <c r="H1078" s="1"/>
    </row>
    <row r="1079" spans="1:8" ht="35.1" hidden="1" customHeight="1">
      <c r="A1079" s="1"/>
      <c r="B1079" s="1"/>
      <c r="C1079" s="1"/>
      <c r="D1079" s="1"/>
      <c r="E1079" s="1"/>
      <c r="F1079" s="1"/>
      <c r="G1079" s="1"/>
      <c r="H1079" s="1"/>
    </row>
    <row r="1080" spans="1:8" ht="35.1" hidden="1" customHeight="1">
      <c r="A1080" s="1"/>
      <c r="B1080" s="1"/>
      <c r="C1080" s="1"/>
      <c r="D1080" s="1"/>
      <c r="E1080" s="1"/>
      <c r="F1080" s="1"/>
      <c r="G1080" s="1"/>
      <c r="H1080" s="1"/>
    </row>
    <row r="1081" spans="1:8" ht="35.1" hidden="1" customHeight="1">
      <c r="A1081" s="1"/>
      <c r="B1081" s="1"/>
      <c r="C1081" s="1"/>
      <c r="D1081" s="1"/>
      <c r="E1081" s="1"/>
      <c r="F1081" s="1"/>
      <c r="G1081" s="1"/>
      <c r="H1081" s="1"/>
    </row>
    <row r="1082" spans="1:8" ht="35.1" hidden="1" customHeight="1">
      <c r="A1082" s="1"/>
      <c r="B1082" s="1"/>
      <c r="C1082" s="1"/>
      <c r="D1082" s="1"/>
      <c r="E1082" s="1"/>
      <c r="F1082" s="1"/>
      <c r="G1082" s="1"/>
      <c r="H1082" s="1"/>
    </row>
    <row r="1083" spans="1:8" ht="35.1" hidden="1" customHeight="1">
      <c r="A1083" s="1"/>
      <c r="B1083" s="1"/>
      <c r="C1083" s="1"/>
      <c r="D1083" s="1"/>
      <c r="E1083" s="1"/>
      <c r="F1083" s="1"/>
      <c r="G1083" s="1"/>
      <c r="H1083" s="1"/>
    </row>
    <row r="1084" spans="1:8" ht="35.1" hidden="1" customHeight="1">
      <c r="A1084" s="1"/>
      <c r="B1084" s="1"/>
      <c r="C1084" s="1"/>
      <c r="D1084" s="1"/>
      <c r="E1084" s="1"/>
      <c r="F1084" s="1"/>
      <c r="G1084" s="1"/>
      <c r="H1084" s="1"/>
    </row>
    <row r="1085" spans="1:8" ht="35.1" hidden="1" customHeight="1">
      <c r="A1085" s="1"/>
      <c r="B1085" s="1"/>
      <c r="C1085" s="1"/>
      <c r="D1085" s="1"/>
      <c r="E1085" s="1"/>
      <c r="F1085" s="1"/>
      <c r="G1085" s="1"/>
      <c r="H1085" s="1"/>
    </row>
    <row r="1086" spans="1:8" ht="35.1" hidden="1" customHeight="1">
      <c r="A1086" s="1"/>
      <c r="B1086" s="1"/>
      <c r="C1086" s="1"/>
      <c r="D1086" s="1"/>
      <c r="E1086" s="1"/>
      <c r="F1086" s="1"/>
      <c r="G1086" s="1"/>
      <c r="H1086" s="1"/>
    </row>
    <row r="1087" spans="1:8" ht="35.1" hidden="1" customHeight="1">
      <c r="A1087" s="1"/>
      <c r="B1087" s="1"/>
      <c r="C1087" s="1"/>
      <c r="D1087" s="1"/>
      <c r="E1087" s="1"/>
      <c r="F1087" s="1"/>
      <c r="G1087" s="1"/>
      <c r="H1087" s="1"/>
    </row>
    <row r="1088" spans="1:8" ht="35.1" hidden="1" customHeight="1">
      <c r="A1088" s="1"/>
      <c r="B1088" s="1"/>
      <c r="C1088" s="1"/>
      <c r="D1088" s="1"/>
      <c r="E1088" s="1"/>
      <c r="F1088" s="1"/>
      <c r="G1088" s="1"/>
      <c r="H1088" s="1"/>
    </row>
    <row r="1089" spans="1:8" ht="35.1" hidden="1" customHeight="1">
      <c r="A1089" s="1"/>
      <c r="B1089" s="1"/>
      <c r="C1089" s="1"/>
      <c r="D1089" s="1"/>
      <c r="E1089" s="1"/>
      <c r="F1089" s="1"/>
      <c r="G1089" s="1"/>
      <c r="H1089" s="1"/>
    </row>
    <row r="1090" spans="1:8" ht="35.1" hidden="1" customHeight="1">
      <c r="A1090" s="1"/>
      <c r="B1090" s="1"/>
      <c r="C1090" s="1"/>
      <c r="D1090" s="1"/>
      <c r="E1090" s="1"/>
      <c r="F1090" s="1"/>
      <c r="G1090" s="1"/>
      <c r="H1090" s="1"/>
    </row>
    <row r="1091" spans="1:8" ht="35.1" hidden="1" customHeight="1">
      <c r="A1091" s="1"/>
      <c r="B1091" s="1"/>
      <c r="C1091" s="1"/>
      <c r="D1091" s="1"/>
      <c r="E1091" s="1"/>
      <c r="F1091" s="1"/>
      <c r="G1091" s="1"/>
      <c r="H1091" s="1"/>
    </row>
    <row r="1092" spans="1:8" ht="35.1" hidden="1" customHeight="1">
      <c r="A1092" s="1"/>
      <c r="B1092" s="1"/>
      <c r="C1092" s="1"/>
      <c r="D1092" s="1"/>
      <c r="E1092" s="1"/>
      <c r="F1092" s="1"/>
      <c r="G1092" s="1"/>
      <c r="H1092" s="1"/>
    </row>
    <row r="1093" spans="1:8" ht="35.1" hidden="1" customHeight="1">
      <c r="A1093" s="1"/>
      <c r="B1093" s="1"/>
      <c r="C1093" s="1"/>
      <c r="D1093" s="1"/>
      <c r="E1093" s="1"/>
      <c r="F1093" s="1"/>
      <c r="G1093" s="1"/>
      <c r="H1093" s="1"/>
    </row>
    <row r="1094" spans="1:8" ht="35.1" hidden="1" customHeight="1">
      <c r="A1094" s="1"/>
      <c r="B1094" s="1"/>
      <c r="C1094" s="1"/>
      <c r="D1094" s="1"/>
      <c r="E1094" s="1"/>
      <c r="F1094" s="1"/>
      <c r="G1094" s="1"/>
      <c r="H1094" s="1"/>
    </row>
    <row r="1095" spans="1:8" ht="35.1" hidden="1" customHeight="1">
      <c r="A1095" s="1"/>
      <c r="B1095" s="1"/>
      <c r="C1095" s="1"/>
      <c r="D1095" s="1"/>
      <c r="E1095" s="1"/>
      <c r="F1095" s="1"/>
      <c r="G1095" s="1"/>
      <c r="H1095" s="1"/>
    </row>
    <row r="1096" spans="1:8" ht="35.1" hidden="1" customHeight="1">
      <c r="A1096" s="1"/>
      <c r="B1096" s="1"/>
      <c r="C1096" s="1"/>
      <c r="D1096" s="1"/>
      <c r="E1096" s="1"/>
      <c r="F1096" s="1"/>
      <c r="G1096" s="1"/>
      <c r="H1096" s="1"/>
    </row>
    <row r="1097" spans="1:8" ht="35.1" hidden="1" customHeight="1">
      <c r="A1097" s="1"/>
      <c r="B1097" s="1"/>
      <c r="C1097" s="1"/>
      <c r="D1097" s="1"/>
      <c r="E1097" s="1"/>
      <c r="F1097" s="1"/>
      <c r="G1097" s="1"/>
      <c r="H1097" s="1"/>
    </row>
    <row r="1098" spans="1:8" ht="35.1" hidden="1" customHeight="1">
      <c r="A1098" s="1"/>
      <c r="B1098" s="1"/>
      <c r="C1098" s="1"/>
      <c r="D1098" s="1"/>
      <c r="E1098" s="1"/>
      <c r="F1098" s="1"/>
      <c r="G1098" s="1"/>
      <c r="H1098" s="1"/>
    </row>
    <row r="1099" spans="1:8" ht="35.1" hidden="1" customHeight="1">
      <c r="A1099" s="1"/>
      <c r="B1099" s="1"/>
      <c r="C1099" s="1"/>
      <c r="D1099" s="1"/>
      <c r="E1099" s="1"/>
      <c r="F1099" s="1"/>
      <c r="G1099" s="1"/>
      <c r="H1099" s="1"/>
    </row>
    <row r="1100" spans="1:8" ht="35.1" hidden="1" customHeight="1">
      <c r="A1100" s="1"/>
      <c r="B1100" s="1"/>
      <c r="C1100" s="1"/>
      <c r="D1100" s="1"/>
      <c r="E1100" s="1"/>
      <c r="F1100" s="1"/>
      <c r="G1100" s="1"/>
      <c r="H1100" s="1"/>
    </row>
    <row r="1101" spans="1:8" ht="35.1" hidden="1" customHeight="1">
      <c r="A1101" s="1"/>
      <c r="B1101" s="1"/>
      <c r="C1101" s="1"/>
      <c r="D1101" s="1"/>
      <c r="E1101" s="1"/>
      <c r="F1101" s="1"/>
      <c r="G1101" s="1"/>
      <c r="H1101" s="1"/>
    </row>
    <row r="1102" spans="1:8" ht="35.1" hidden="1" customHeight="1">
      <c r="A1102" s="1"/>
      <c r="B1102" s="1"/>
      <c r="C1102" s="1"/>
      <c r="D1102" s="1"/>
      <c r="E1102" s="1"/>
      <c r="F1102" s="1"/>
      <c r="G1102" s="1"/>
      <c r="H1102" s="1"/>
    </row>
    <row r="1103" spans="1:8" ht="35.1" hidden="1" customHeight="1">
      <c r="A1103" s="1"/>
      <c r="B1103" s="1"/>
      <c r="C1103" s="1"/>
      <c r="D1103" s="1"/>
      <c r="E1103" s="1"/>
      <c r="F1103" s="1"/>
      <c r="G1103" s="1"/>
      <c r="H1103" s="1"/>
    </row>
    <row r="1104" spans="1:8" ht="35.1" hidden="1" customHeight="1">
      <c r="A1104" s="1"/>
      <c r="B1104" s="1"/>
      <c r="C1104" s="1"/>
      <c r="D1104" s="1"/>
      <c r="E1104" s="1"/>
      <c r="F1104" s="1"/>
      <c r="G1104" s="1"/>
      <c r="H1104" s="1"/>
    </row>
    <row r="1105" spans="1:8" ht="35.1" hidden="1" customHeight="1">
      <c r="A1105" s="1"/>
      <c r="B1105" s="1"/>
      <c r="C1105" s="1"/>
      <c r="D1105" s="1"/>
      <c r="E1105" s="1"/>
      <c r="F1105" s="1"/>
      <c r="G1105" s="1"/>
      <c r="H1105" s="1"/>
    </row>
    <row r="1106" spans="1:8" ht="35.1" hidden="1" customHeight="1">
      <c r="A1106" s="1"/>
      <c r="B1106" s="1"/>
      <c r="C1106" s="1"/>
      <c r="D1106" s="1"/>
      <c r="E1106" s="1"/>
      <c r="F1106" s="1"/>
      <c r="G1106" s="1"/>
      <c r="H1106" s="1"/>
    </row>
    <row r="1107" spans="1:8" ht="35.1" hidden="1" customHeight="1">
      <c r="A1107" s="1"/>
      <c r="B1107" s="1"/>
      <c r="C1107" s="1"/>
      <c r="D1107" s="1"/>
      <c r="E1107" s="1"/>
      <c r="F1107" s="1"/>
      <c r="G1107" s="1"/>
      <c r="H1107" s="1"/>
    </row>
    <row r="1108" spans="1:8" ht="35.1" hidden="1" customHeight="1">
      <c r="A1108" s="1"/>
      <c r="B1108" s="1"/>
      <c r="C1108" s="1"/>
      <c r="D1108" s="1"/>
      <c r="E1108" s="1"/>
      <c r="F1108" s="1"/>
      <c r="G1108" s="1"/>
      <c r="H1108" s="1"/>
    </row>
    <row r="1109" spans="1:8" ht="35.1" hidden="1" customHeight="1">
      <c r="A1109" s="1"/>
      <c r="B1109" s="1"/>
      <c r="C1109" s="1"/>
      <c r="D1109" s="1"/>
      <c r="E1109" s="1"/>
      <c r="F1109" s="1"/>
      <c r="G1109" s="1"/>
      <c r="H1109" s="1"/>
    </row>
    <row r="1110" spans="1:8" ht="35.1" hidden="1" customHeight="1">
      <c r="A1110" s="1"/>
      <c r="B1110" s="1"/>
      <c r="C1110" s="1"/>
      <c r="D1110" s="1"/>
      <c r="E1110" s="1"/>
      <c r="F1110" s="1"/>
      <c r="G1110" s="1"/>
      <c r="H1110" s="1"/>
    </row>
    <row r="1111" spans="1:8" ht="35.1" hidden="1" customHeight="1">
      <c r="A1111" s="1"/>
      <c r="B1111" s="1"/>
      <c r="C1111" s="1"/>
      <c r="D1111" s="1"/>
      <c r="E1111" s="1"/>
      <c r="F1111" s="1"/>
      <c r="G1111" s="1"/>
      <c r="H1111" s="1"/>
    </row>
    <row r="1112" spans="1:8" ht="35.1" hidden="1" customHeight="1">
      <c r="A1112" s="1"/>
      <c r="B1112" s="1"/>
      <c r="C1112" s="1"/>
      <c r="D1112" s="1"/>
      <c r="E1112" s="1"/>
      <c r="F1112" s="1"/>
      <c r="G1112" s="1"/>
      <c r="H1112" s="1"/>
    </row>
    <row r="1113" spans="1:8" ht="35.1" hidden="1" customHeight="1">
      <c r="A1113" s="1"/>
      <c r="B1113" s="1"/>
      <c r="C1113" s="1"/>
      <c r="D1113" s="1"/>
      <c r="E1113" s="1"/>
      <c r="F1113" s="1"/>
      <c r="G1113" s="1"/>
      <c r="H1113" s="1"/>
    </row>
    <row r="1114" spans="1:8" ht="35.1" hidden="1" customHeight="1">
      <c r="A1114" s="1"/>
      <c r="B1114" s="1"/>
      <c r="C1114" s="1"/>
      <c r="D1114" s="1"/>
      <c r="E1114" s="1"/>
      <c r="F1114" s="1"/>
      <c r="G1114" s="1"/>
      <c r="H1114" s="1"/>
    </row>
    <row r="1115" spans="1:8" ht="35.1" hidden="1" customHeight="1">
      <c r="A1115" s="1"/>
      <c r="B1115" s="1"/>
      <c r="C1115" s="1"/>
      <c r="D1115" s="1"/>
      <c r="E1115" s="1"/>
      <c r="F1115" s="1"/>
      <c r="G1115" s="1"/>
      <c r="H1115" s="1"/>
    </row>
    <row r="1116" spans="1:8" ht="35.1" hidden="1" customHeight="1">
      <c r="A1116" s="1"/>
      <c r="B1116" s="1"/>
      <c r="C1116" s="1"/>
      <c r="D1116" s="1"/>
      <c r="E1116" s="1"/>
      <c r="F1116" s="1"/>
      <c r="G1116" s="1"/>
      <c r="H1116" s="1"/>
    </row>
    <row r="1117" spans="1:8" ht="35.1" hidden="1" customHeight="1">
      <c r="A1117" s="1"/>
      <c r="B1117" s="1"/>
      <c r="C1117" s="1"/>
      <c r="D1117" s="1"/>
      <c r="E1117" s="1"/>
      <c r="F1117" s="1"/>
      <c r="G1117" s="1"/>
      <c r="H1117" s="1"/>
    </row>
    <row r="1118" spans="1:8" ht="35.1" hidden="1" customHeight="1">
      <c r="A1118" s="1"/>
      <c r="B1118" s="1"/>
      <c r="C1118" s="1"/>
      <c r="D1118" s="1"/>
      <c r="E1118" s="1"/>
      <c r="F1118" s="1"/>
      <c r="G1118" s="1"/>
      <c r="H1118" s="1"/>
    </row>
    <row r="1119" spans="1:8" ht="35.1" hidden="1" customHeight="1">
      <c r="A1119" s="1"/>
      <c r="B1119" s="1"/>
      <c r="C1119" s="1"/>
      <c r="D1119" s="1"/>
      <c r="E1119" s="1"/>
      <c r="F1119" s="1"/>
      <c r="G1119" s="1"/>
      <c r="H1119" s="1"/>
    </row>
    <row r="1120" spans="1:8" ht="35.1" hidden="1" customHeight="1">
      <c r="A1120" s="1"/>
      <c r="B1120" s="1"/>
      <c r="C1120" s="1"/>
      <c r="D1120" s="1"/>
      <c r="E1120" s="1"/>
      <c r="F1120" s="1"/>
      <c r="G1120" s="1"/>
      <c r="H1120" s="1"/>
    </row>
    <row r="1121" spans="1:8" ht="35.1" hidden="1" customHeight="1">
      <c r="A1121" s="1"/>
      <c r="B1121" s="1"/>
      <c r="C1121" s="1"/>
      <c r="D1121" s="1"/>
      <c r="E1121" s="1"/>
      <c r="F1121" s="1"/>
      <c r="G1121" s="1"/>
      <c r="H1121" s="1"/>
    </row>
    <row r="1122" spans="1:8" ht="35.1" hidden="1" customHeight="1">
      <c r="A1122" s="1"/>
      <c r="B1122" s="1"/>
      <c r="C1122" s="1"/>
      <c r="D1122" s="1"/>
      <c r="E1122" s="1"/>
      <c r="F1122" s="1"/>
      <c r="G1122" s="1"/>
      <c r="H1122" s="1"/>
    </row>
    <row r="1123" spans="1:8" ht="35.1" hidden="1" customHeight="1">
      <c r="A1123" s="1"/>
      <c r="B1123" s="1"/>
      <c r="C1123" s="1"/>
      <c r="D1123" s="1"/>
      <c r="E1123" s="1"/>
      <c r="F1123" s="1"/>
      <c r="G1123" s="1"/>
      <c r="H1123" s="1"/>
    </row>
    <row r="1124" spans="1:8" ht="35.1" hidden="1" customHeight="1">
      <c r="A1124" s="1"/>
      <c r="B1124" s="1"/>
      <c r="C1124" s="1"/>
      <c r="D1124" s="1"/>
      <c r="E1124" s="1"/>
      <c r="F1124" s="1"/>
      <c r="G1124" s="1"/>
      <c r="H1124" s="1"/>
    </row>
    <row r="1125" spans="1:8" ht="35.1" hidden="1" customHeight="1">
      <c r="A1125" s="1"/>
      <c r="B1125" s="1"/>
      <c r="C1125" s="1"/>
      <c r="D1125" s="1"/>
      <c r="E1125" s="1"/>
      <c r="F1125" s="1"/>
      <c r="G1125" s="1"/>
      <c r="H1125" s="1"/>
    </row>
    <row r="1126" spans="1:8" ht="35.1" hidden="1" customHeight="1">
      <c r="A1126" s="1"/>
      <c r="B1126" s="1"/>
      <c r="C1126" s="1"/>
      <c r="D1126" s="1"/>
      <c r="E1126" s="1"/>
      <c r="F1126" s="1"/>
      <c r="G1126" s="1"/>
      <c r="H1126" s="1"/>
    </row>
    <row r="1127" spans="1:8" ht="35.1" hidden="1" customHeight="1">
      <c r="A1127" s="1"/>
      <c r="B1127" s="1"/>
      <c r="C1127" s="1"/>
      <c r="D1127" s="1"/>
      <c r="E1127" s="1"/>
      <c r="F1127" s="1"/>
      <c r="G1127" s="1"/>
      <c r="H1127" s="1"/>
    </row>
    <row r="1128" spans="1:8" ht="35.1" hidden="1" customHeight="1">
      <c r="A1128" s="1"/>
      <c r="B1128" s="1"/>
      <c r="C1128" s="1"/>
      <c r="D1128" s="1"/>
      <c r="E1128" s="1"/>
      <c r="F1128" s="1"/>
      <c r="G1128" s="1"/>
      <c r="H1128" s="1"/>
    </row>
    <row r="1129" spans="1:8" ht="35.1" hidden="1" customHeight="1">
      <c r="A1129" s="1"/>
      <c r="B1129" s="1"/>
      <c r="C1129" s="1"/>
      <c r="D1129" s="1"/>
      <c r="E1129" s="1"/>
      <c r="F1129" s="1"/>
      <c r="G1129" s="1"/>
      <c r="H1129" s="1"/>
    </row>
    <row r="1130" spans="1:8" ht="35.1" hidden="1" customHeight="1">
      <c r="A1130" s="1"/>
      <c r="B1130" s="1"/>
      <c r="C1130" s="1"/>
      <c r="D1130" s="1"/>
      <c r="E1130" s="1"/>
      <c r="F1130" s="1"/>
      <c r="G1130" s="1"/>
      <c r="H1130" s="1"/>
    </row>
    <row r="1131" spans="1:8" ht="35.1" hidden="1" customHeight="1">
      <c r="A1131" s="1"/>
      <c r="B1131" s="1"/>
      <c r="C1131" s="1"/>
      <c r="D1131" s="1"/>
      <c r="E1131" s="1"/>
      <c r="F1131" s="1"/>
      <c r="G1131" s="1"/>
      <c r="H1131" s="1"/>
    </row>
    <row r="1132" spans="1:8" ht="35.1" hidden="1" customHeight="1">
      <c r="A1132" s="1"/>
      <c r="B1132" s="1"/>
      <c r="C1132" s="1"/>
      <c r="D1132" s="1"/>
      <c r="E1132" s="1"/>
      <c r="F1132" s="1"/>
      <c r="G1132" s="1"/>
      <c r="H1132" s="1"/>
    </row>
    <row r="1133" spans="1:8" ht="35.1" hidden="1" customHeight="1">
      <c r="A1133" s="1"/>
      <c r="B1133" s="1"/>
      <c r="C1133" s="1"/>
      <c r="D1133" s="1"/>
      <c r="E1133" s="1"/>
      <c r="F1133" s="1"/>
      <c r="G1133" s="1"/>
      <c r="H1133" s="1"/>
    </row>
    <row r="1134" spans="1:8" ht="35.1" hidden="1" customHeight="1">
      <c r="A1134" s="1"/>
      <c r="B1134" s="1"/>
      <c r="C1134" s="1"/>
      <c r="D1134" s="1"/>
      <c r="E1134" s="1"/>
      <c r="F1134" s="1"/>
      <c r="G1134" s="1"/>
      <c r="H1134" s="1"/>
    </row>
    <row r="1135" spans="1:8" ht="35.1" hidden="1" customHeight="1">
      <c r="A1135" s="1"/>
      <c r="B1135" s="1"/>
      <c r="C1135" s="1"/>
      <c r="D1135" s="1"/>
      <c r="E1135" s="1"/>
      <c r="F1135" s="1"/>
      <c r="G1135" s="1"/>
      <c r="H1135" s="1"/>
    </row>
    <row r="1136" spans="1:8" ht="35.1" hidden="1" customHeight="1">
      <c r="A1136" s="1"/>
      <c r="B1136" s="1"/>
      <c r="C1136" s="1"/>
      <c r="D1136" s="1"/>
      <c r="E1136" s="1"/>
      <c r="F1136" s="1"/>
      <c r="G1136" s="1"/>
      <c r="H1136" s="1"/>
    </row>
    <row r="1137" spans="1:8" ht="35.1" hidden="1" customHeight="1">
      <c r="A1137" s="1"/>
      <c r="B1137" s="1"/>
      <c r="C1137" s="1"/>
      <c r="D1137" s="1"/>
      <c r="E1137" s="1"/>
      <c r="F1137" s="1"/>
      <c r="G1137" s="1"/>
      <c r="H1137" s="1"/>
    </row>
    <row r="1138" spans="1:8" ht="35.1" hidden="1" customHeight="1">
      <c r="A1138" s="1"/>
      <c r="B1138" s="1"/>
      <c r="C1138" s="1"/>
      <c r="D1138" s="1"/>
      <c r="E1138" s="1"/>
      <c r="F1138" s="1"/>
      <c r="G1138" s="1"/>
      <c r="H1138" s="1"/>
    </row>
    <row r="1139" spans="1:8" ht="35.1" hidden="1" customHeight="1">
      <c r="A1139" s="1"/>
      <c r="B1139" s="1"/>
      <c r="C1139" s="1"/>
      <c r="D1139" s="1"/>
      <c r="E1139" s="1"/>
      <c r="F1139" s="1"/>
      <c r="G1139" s="1"/>
      <c r="H1139" s="1"/>
    </row>
    <row r="1140" spans="1:8" ht="35.1" hidden="1" customHeight="1">
      <c r="A1140" s="1"/>
      <c r="B1140" s="1"/>
      <c r="C1140" s="1"/>
      <c r="D1140" s="1"/>
      <c r="E1140" s="1"/>
      <c r="F1140" s="1"/>
      <c r="G1140" s="1"/>
      <c r="H1140" s="1"/>
    </row>
    <row r="1141" spans="1:8" ht="35.1" hidden="1" customHeight="1">
      <c r="A1141" s="1"/>
      <c r="B1141" s="1"/>
      <c r="C1141" s="1"/>
      <c r="D1141" s="1"/>
      <c r="E1141" s="1"/>
      <c r="F1141" s="1"/>
      <c r="G1141" s="1"/>
      <c r="H1141" s="1"/>
    </row>
    <row r="1142" spans="1:8" ht="35.1" hidden="1" customHeight="1">
      <c r="A1142" s="1"/>
      <c r="B1142" s="1"/>
      <c r="C1142" s="1"/>
      <c r="D1142" s="1"/>
      <c r="E1142" s="1"/>
      <c r="F1142" s="1"/>
      <c r="G1142" s="1"/>
      <c r="H1142" s="1"/>
    </row>
    <row r="1143" spans="1:8" ht="35.1" hidden="1" customHeight="1">
      <c r="A1143" s="1"/>
      <c r="B1143" s="1"/>
      <c r="C1143" s="1"/>
      <c r="D1143" s="1"/>
      <c r="E1143" s="1"/>
      <c r="F1143" s="1"/>
      <c r="G1143" s="1"/>
      <c r="H1143" s="1"/>
    </row>
    <row r="1144" spans="1:8" ht="35.1" hidden="1" customHeight="1">
      <c r="A1144" s="1"/>
      <c r="B1144" s="1"/>
      <c r="C1144" s="1"/>
      <c r="D1144" s="1"/>
      <c r="E1144" s="1"/>
      <c r="F1144" s="1"/>
      <c r="G1144" s="1"/>
      <c r="H1144" s="1"/>
    </row>
    <row r="1145" spans="1:8" ht="35.1" hidden="1" customHeight="1">
      <c r="A1145" s="1"/>
      <c r="B1145" s="1"/>
      <c r="C1145" s="1"/>
      <c r="D1145" s="1"/>
      <c r="E1145" s="1"/>
      <c r="F1145" s="1"/>
      <c r="G1145" s="1"/>
      <c r="H1145" s="1"/>
    </row>
    <row r="1146" spans="1:8" ht="35.1" hidden="1" customHeight="1">
      <c r="A1146" s="1"/>
      <c r="B1146" s="1"/>
      <c r="C1146" s="1"/>
      <c r="D1146" s="1"/>
      <c r="E1146" s="1"/>
      <c r="F1146" s="1"/>
      <c r="G1146" s="1"/>
      <c r="H1146" s="1"/>
    </row>
    <row r="1147" spans="1:8" ht="35.1" hidden="1" customHeight="1">
      <c r="A1147" s="1"/>
      <c r="B1147" s="1"/>
      <c r="C1147" s="1"/>
      <c r="D1147" s="1"/>
      <c r="E1147" s="1"/>
      <c r="F1147" s="1"/>
      <c r="G1147" s="1"/>
      <c r="H1147" s="1"/>
    </row>
    <row r="1148" spans="1:8" ht="35.1" hidden="1" customHeight="1">
      <c r="A1148" s="1"/>
      <c r="B1148" s="1"/>
      <c r="C1148" s="1"/>
      <c r="D1148" s="1"/>
      <c r="E1148" s="1"/>
      <c r="F1148" s="1"/>
      <c r="G1148" s="1"/>
      <c r="H1148" s="1"/>
    </row>
    <row r="1149" spans="1:8" ht="35.1" hidden="1" customHeight="1">
      <c r="A1149" s="1"/>
      <c r="B1149" s="1"/>
      <c r="C1149" s="1"/>
      <c r="D1149" s="1"/>
      <c r="E1149" s="1"/>
      <c r="F1149" s="1"/>
      <c r="G1149" s="1"/>
      <c r="H1149" s="1"/>
    </row>
    <row r="1150" spans="1:8" ht="35.1" hidden="1" customHeight="1">
      <c r="A1150" s="1"/>
      <c r="B1150" s="1"/>
      <c r="C1150" s="1"/>
      <c r="D1150" s="1"/>
      <c r="E1150" s="1"/>
      <c r="F1150" s="1"/>
      <c r="G1150" s="1"/>
      <c r="H1150" s="1"/>
    </row>
    <row r="1151" spans="1:8" ht="35.1" hidden="1" customHeight="1">
      <c r="A1151" s="1"/>
      <c r="B1151" s="1"/>
      <c r="C1151" s="1"/>
      <c r="D1151" s="1"/>
      <c r="E1151" s="1"/>
      <c r="F1151" s="1"/>
      <c r="G1151" s="1"/>
      <c r="H1151" s="1"/>
    </row>
    <row r="1152" spans="1:8" ht="35.1" hidden="1" customHeight="1">
      <c r="A1152" s="1"/>
      <c r="B1152" s="1"/>
      <c r="C1152" s="1"/>
      <c r="D1152" s="1"/>
      <c r="E1152" s="1"/>
      <c r="F1152" s="1"/>
      <c r="G1152" s="1"/>
      <c r="H1152" s="1"/>
    </row>
    <row r="1153" spans="1:8" ht="35.1" hidden="1" customHeight="1">
      <c r="A1153" s="1"/>
      <c r="B1153" s="1"/>
      <c r="C1153" s="1"/>
      <c r="D1153" s="1"/>
      <c r="E1153" s="1"/>
      <c r="F1153" s="1"/>
      <c r="G1153" s="1"/>
      <c r="H1153" s="1"/>
    </row>
    <row r="1154" spans="1:8" ht="35.1" hidden="1" customHeight="1">
      <c r="A1154" s="1"/>
      <c r="B1154" s="1"/>
      <c r="C1154" s="1"/>
      <c r="D1154" s="1"/>
      <c r="E1154" s="1"/>
      <c r="F1154" s="1"/>
      <c r="G1154" s="1"/>
      <c r="H1154" s="1"/>
    </row>
    <row r="1155" spans="1:8" ht="35.1" hidden="1" customHeight="1">
      <c r="A1155" s="1"/>
      <c r="B1155" s="1"/>
      <c r="C1155" s="1"/>
      <c r="D1155" s="1"/>
      <c r="E1155" s="1"/>
      <c r="F1155" s="1"/>
      <c r="G1155" s="1"/>
      <c r="H1155" s="1"/>
    </row>
    <row r="1156" spans="1:8" ht="35.1" hidden="1" customHeight="1">
      <c r="A1156" s="1"/>
      <c r="B1156" s="1"/>
      <c r="C1156" s="1"/>
      <c r="D1156" s="1"/>
      <c r="E1156" s="1"/>
      <c r="F1156" s="1"/>
      <c r="G1156" s="1"/>
      <c r="H1156" s="1"/>
    </row>
    <row r="1157" spans="1:8" ht="35.1" hidden="1" customHeight="1">
      <c r="A1157" s="1"/>
      <c r="B1157" s="1"/>
      <c r="C1157" s="1"/>
      <c r="D1157" s="1"/>
      <c r="E1157" s="1"/>
      <c r="F1157" s="1"/>
      <c r="G1157" s="1"/>
      <c r="H1157" s="1"/>
    </row>
    <row r="1158" spans="1:8" ht="35.1" hidden="1" customHeight="1">
      <c r="A1158" s="1"/>
      <c r="B1158" s="1"/>
      <c r="C1158" s="1"/>
      <c r="D1158" s="1"/>
      <c r="E1158" s="1"/>
      <c r="F1158" s="1"/>
      <c r="G1158" s="1"/>
      <c r="H1158" s="1"/>
    </row>
    <row r="1159" spans="1:8" ht="35.1" hidden="1" customHeight="1">
      <c r="A1159" s="1"/>
      <c r="B1159" s="1"/>
      <c r="C1159" s="1"/>
      <c r="D1159" s="1"/>
      <c r="E1159" s="1"/>
      <c r="F1159" s="1"/>
      <c r="G1159" s="1"/>
      <c r="H1159" s="1"/>
    </row>
    <row r="1160" spans="1:8" ht="35.1" hidden="1" customHeight="1">
      <c r="A1160" s="1"/>
      <c r="B1160" s="1"/>
      <c r="C1160" s="1"/>
      <c r="D1160" s="1"/>
      <c r="E1160" s="1"/>
      <c r="F1160" s="1"/>
      <c r="G1160" s="1"/>
      <c r="H1160" s="1"/>
    </row>
    <row r="1161" spans="1:8" ht="35.1" hidden="1" customHeight="1">
      <c r="A1161" s="1"/>
      <c r="B1161" s="1"/>
      <c r="C1161" s="1"/>
      <c r="D1161" s="1"/>
      <c r="E1161" s="1"/>
      <c r="F1161" s="1"/>
      <c r="G1161" s="1"/>
      <c r="H1161" s="1"/>
    </row>
    <row r="1162" spans="1:8" ht="35.1" hidden="1" customHeight="1">
      <c r="A1162" s="1"/>
      <c r="B1162" s="1"/>
      <c r="C1162" s="1"/>
      <c r="D1162" s="1"/>
      <c r="E1162" s="1"/>
      <c r="F1162" s="1"/>
      <c r="G1162" s="1"/>
      <c r="H1162" s="1"/>
    </row>
    <row r="1163" spans="1:8" ht="35.1" hidden="1" customHeight="1">
      <c r="A1163" s="1"/>
      <c r="B1163" s="1"/>
      <c r="C1163" s="1"/>
      <c r="D1163" s="1"/>
      <c r="E1163" s="1"/>
      <c r="F1163" s="1"/>
      <c r="G1163" s="1"/>
      <c r="H1163" s="1"/>
    </row>
    <row r="1164" spans="1:8" ht="35.1" hidden="1" customHeight="1">
      <c r="A1164" s="1"/>
      <c r="B1164" s="1"/>
      <c r="C1164" s="1"/>
      <c r="D1164" s="1"/>
      <c r="E1164" s="1"/>
      <c r="F1164" s="1"/>
      <c r="G1164" s="1"/>
      <c r="H1164" s="1"/>
    </row>
    <row r="1165" spans="1:8" ht="35.1" hidden="1" customHeight="1">
      <c r="A1165" s="1"/>
      <c r="B1165" s="1"/>
      <c r="C1165" s="1"/>
      <c r="D1165" s="1"/>
      <c r="E1165" s="1"/>
      <c r="F1165" s="1"/>
      <c r="G1165" s="1"/>
      <c r="H1165" s="1"/>
    </row>
    <row r="1166" spans="1:8" ht="35.1" hidden="1" customHeight="1">
      <c r="A1166" s="1"/>
      <c r="B1166" s="1"/>
      <c r="C1166" s="1"/>
      <c r="D1166" s="1"/>
      <c r="E1166" s="1"/>
      <c r="F1166" s="1"/>
      <c r="G1166" s="1"/>
      <c r="H1166" s="1"/>
    </row>
    <row r="1167" spans="1:8" ht="35.1" hidden="1" customHeight="1">
      <c r="A1167" s="1"/>
      <c r="B1167" s="1"/>
      <c r="C1167" s="1"/>
      <c r="D1167" s="1"/>
      <c r="E1167" s="1"/>
      <c r="F1167" s="1"/>
      <c r="G1167" s="1"/>
      <c r="H1167" s="1"/>
    </row>
    <row r="1168" spans="1:8" ht="35.1" hidden="1" customHeight="1">
      <c r="A1168" s="1"/>
      <c r="B1168" s="1"/>
      <c r="C1168" s="1"/>
      <c r="D1168" s="1"/>
      <c r="E1168" s="1"/>
      <c r="F1168" s="1"/>
      <c r="G1168" s="1"/>
      <c r="H1168" s="1"/>
    </row>
    <row r="1169" spans="1:8" ht="35.1" hidden="1" customHeight="1">
      <c r="A1169" s="1"/>
      <c r="B1169" s="1"/>
      <c r="C1169" s="1"/>
      <c r="D1169" s="1"/>
      <c r="E1169" s="1"/>
      <c r="F1169" s="1"/>
      <c r="G1169" s="1"/>
      <c r="H1169" s="1"/>
    </row>
    <row r="1170" spans="1:8" ht="35.1" hidden="1" customHeight="1">
      <c r="A1170" s="1"/>
      <c r="B1170" s="1"/>
      <c r="C1170" s="1"/>
      <c r="D1170" s="1"/>
      <c r="E1170" s="1"/>
      <c r="F1170" s="1"/>
      <c r="G1170" s="1"/>
      <c r="H1170" s="1"/>
    </row>
    <row r="1171" spans="1:8" ht="35.1" hidden="1" customHeight="1">
      <c r="A1171" s="1"/>
      <c r="B1171" s="1"/>
      <c r="C1171" s="1"/>
      <c r="D1171" s="1"/>
      <c r="E1171" s="1"/>
      <c r="F1171" s="1"/>
      <c r="G1171" s="1"/>
      <c r="H1171" s="1"/>
    </row>
    <row r="1172" spans="1:8" ht="35.1" hidden="1" customHeight="1">
      <c r="A1172" s="1"/>
      <c r="B1172" s="1"/>
      <c r="C1172" s="1"/>
      <c r="D1172" s="1"/>
      <c r="E1172" s="1"/>
      <c r="F1172" s="1"/>
      <c r="G1172" s="1"/>
      <c r="H1172" s="1"/>
    </row>
    <row r="1173" spans="1:8" ht="35.1" hidden="1" customHeight="1">
      <c r="A1173" s="1"/>
      <c r="B1173" s="1"/>
      <c r="C1173" s="1"/>
      <c r="D1173" s="1"/>
      <c r="E1173" s="1"/>
      <c r="F1173" s="1"/>
      <c r="G1173" s="1"/>
      <c r="H1173" s="1"/>
    </row>
    <row r="1174" spans="1:8" ht="35.1" hidden="1" customHeight="1">
      <c r="A1174" s="1"/>
      <c r="B1174" s="1"/>
      <c r="C1174" s="1"/>
      <c r="D1174" s="1"/>
      <c r="E1174" s="1"/>
      <c r="F1174" s="1"/>
      <c r="G1174" s="1"/>
      <c r="H1174" s="1"/>
    </row>
    <row r="1175" spans="1:8" ht="35.1" hidden="1" customHeight="1">
      <c r="A1175" s="1"/>
      <c r="B1175" s="1"/>
      <c r="C1175" s="1"/>
      <c r="D1175" s="1"/>
      <c r="E1175" s="1"/>
      <c r="F1175" s="1"/>
      <c r="G1175" s="1"/>
      <c r="H1175" s="1"/>
    </row>
    <row r="1176" spans="1:8" ht="35.1" hidden="1" customHeight="1">
      <c r="A1176" s="1"/>
      <c r="B1176" s="1"/>
      <c r="C1176" s="1"/>
      <c r="D1176" s="1"/>
      <c r="E1176" s="1"/>
      <c r="F1176" s="1"/>
      <c r="G1176" s="1"/>
      <c r="H1176" s="1"/>
    </row>
    <row r="1177" spans="1:8" ht="35.1" hidden="1" customHeight="1">
      <c r="A1177" s="1"/>
      <c r="B1177" s="1"/>
      <c r="C1177" s="1"/>
      <c r="D1177" s="1"/>
      <c r="E1177" s="1"/>
      <c r="F1177" s="1"/>
      <c r="G1177" s="1"/>
      <c r="H1177" s="1"/>
    </row>
    <row r="1178" spans="1:8" ht="35.1" hidden="1" customHeight="1">
      <c r="A1178" s="1"/>
      <c r="B1178" s="1"/>
      <c r="C1178" s="1"/>
      <c r="D1178" s="1"/>
      <c r="E1178" s="1"/>
      <c r="F1178" s="1"/>
      <c r="G1178" s="1"/>
      <c r="H1178" s="1"/>
    </row>
    <row r="1179" spans="1:8" ht="35.1" hidden="1" customHeight="1">
      <c r="A1179" s="1"/>
      <c r="B1179" s="1"/>
      <c r="C1179" s="1"/>
      <c r="D1179" s="1"/>
      <c r="E1179" s="1"/>
      <c r="F1179" s="1"/>
      <c r="G1179" s="1"/>
      <c r="H1179" s="1"/>
    </row>
    <row r="1180" spans="1:8" ht="35.1" hidden="1" customHeight="1">
      <c r="A1180" s="1"/>
      <c r="B1180" s="1"/>
      <c r="C1180" s="1"/>
      <c r="D1180" s="1"/>
      <c r="E1180" s="1"/>
      <c r="F1180" s="1"/>
      <c r="G1180" s="1"/>
      <c r="H1180" s="1"/>
    </row>
    <row r="1181" spans="1:8" ht="35.1" hidden="1" customHeight="1">
      <c r="A1181" s="1"/>
      <c r="B1181" s="1"/>
      <c r="C1181" s="1"/>
      <c r="D1181" s="1"/>
      <c r="E1181" s="1"/>
      <c r="F1181" s="1"/>
      <c r="G1181" s="1"/>
      <c r="H1181" s="1"/>
    </row>
    <row r="1182" spans="1:8" ht="35.1" hidden="1" customHeight="1">
      <c r="A1182" s="1"/>
      <c r="B1182" s="1"/>
      <c r="C1182" s="1"/>
      <c r="D1182" s="1"/>
      <c r="E1182" s="1"/>
      <c r="F1182" s="1"/>
      <c r="G1182" s="1"/>
      <c r="H1182" s="1"/>
    </row>
    <row r="1183" spans="1:8" ht="35.1" hidden="1" customHeight="1">
      <c r="A1183" s="1"/>
      <c r="B1183" s="1"/>
      <c r="C1183" s="1"/>
      <c r="D1183" s="1"/>
      <c r="E1183" s="1"/>
      <c r="F1183" s="1"/>
      <c r="G1183" s="1"/>
      <c r="H1183" s="1"/>
    </row>
    <row r="1184" spans="1:8" ht="35.1" hidden="1" customHeight="1">
      <c r="A1184" s="1"/>
      <c r="B1184" s="1"/>
      <c r="C1184" s="1"/>
      <c r="D1184" s="1"/>
      <c r="E1184" s="1"/>
      <c r="F1184" s="1"/>
      <c r="G1184" s="1"/>
      <c r="H1184" s="1"/>
    </row>
    <row r="1185" spans="1:8" ht="35.1" hidden="1" customHeight="1">
      <c r="A1185" s="1"/>
      <c r="B1185" s="1"/>
      <c r="C1185" s="1"/>
      <c r="D1185" s="1"/>
      <c r="E1185" s="1"/>
      <c r="F1185" s="1"/>
      <c r="G1185" s="1"/>
      <c r="H1185" s="1"/>
    </row>
    <row r="1186" spans="1:8" ht="35.1" hidden="1" customHeight="1">
      <c r="A1186" s="1"/>
      <c r="B1186" s="1"/>
      <c r="C1186" s="1"/>
      <c r="D1186" s="1"/>
      <c r="E1186" s="1"/>
      <c r="F1186" s="1"/>
      <c r="G1186" s="1"/>
      <c r="H1186" s="1"/>
    </row>
    <row r="1187" spans="1:8" ht="35.1" hidden="1" customHeight="1">
      <c r="A1187" s="1"/>
      <c r="B1187" s="1"/>
      <c r="C1187" s="1"/>
      <c r="D1187" s="1"/>
      <c r="E1187" s="1"/>
      <c r="F1187" s="1"/>
      <c r="G1187" s="1"/>
      <c r="H1187" s="1"/>
    </row>
    <row r="1188" spans="1:8" ht="35.1" hidden="1" customHeight="1">
      <c r="A1188" s="1"/>
      <c r="B1188" s="1"/>
      <c r="C1188" s="1"/>
      <c r="D1188" s="1"/>
      <c r="E1188" s="1"/>
      <c r="F1188" s="1"/>
      <c r="G1188" s="1"/>
      <c r="H1188" s="1"/>
    </row>
    <row r="1189" spans="1:8" ht="35.1" hidden="1" customHeight="1">
      <c r="A1189" s="1"/>
      <c r="B1189" s="1"/>
      <c r="C1189" s="1"/>
      <c r="D1189" s="1"/>
      <c r="E1189" s="1"/>
      <c r="F1189" s="1"/>
      <c r="G1189" s="1"/>
      <c r="H1189" s="1"/>
    </row>
    <row r="1190" spans="1:8" ht="35.1" hidden="1" customHeight="1">
      <c r="A1190" s="1"/>
      <c r="B1190" s="1"/>
      <c r="C1190" s="1"/>
      <c r="D1190" s="1"/>
      <c r="E1190" s="1"/>
      <c r="F1190" s="1"/>
      <c r="G1190" s="1"/>
      <c r="H1190" s="1"/>
    </row>
    <row r="1191" spans="1:8" ht="35.1" hidden="1" customHeight="1">
      <c r="A1191" s="1"/>
      <c r="B1191" s="1"/>
      <c r="C1191" s="1"/>
      <c r="D1191" s="1"/>
      <c r="E1191" s="1"/>
      <c r="F1191" s="1"/>
      <c r="G1191" s="1"/>
      <c r="H1191" s="1"/>
    </row>
    <row r="1192" spans="1:8" ht="35.1" hidden="1" customHeight="1">
      <c r="A1192" s="1"/>
      <c r="B1192" s="1"/>
      <c r="C1192" s="1"/>
      <c r="D1192" s="1"/>
      <c r="E1192" s="1"/>
      <c r="F1192" s="1"/>
      <c r="G1192" s="1"/>
      <c r="H1192" s="1"/>
    </row>
    <row r="1193" spans="1:8" ht="35.1" hidden="1" customHeight="1">
      <c r="A1193" s="1"/>
      <c r="B1193" s="1"/>
      <c r="C1193" s="1"/>
      <c r="D1193" s="1"/>
      <c r="E1193" s="1"/>
      <c r="F1193" s="1"/>
      <c r="G1193" s="1"/>
      <c r="H1193" s="1"/>
    </row>
    <row r="1194" spans="1:8" ht="35.1" hidden="1" customHeight="1">
      <c r="A1194" s="1"/>
      <c r="B1194" s="1"/>
      <c r="C1194" s="1"/>
      <c r="D1194" s="1"/>
      <c r="E1194" s="1"/>
      <c r="F1194" s="1"/>
      <c r="G1194" s="1"/>
      <c r="H1194" s="1"/>
    </row>
    <row r="1195" spans="1:8" ht="35.1" hidden="1" customHeight="1">
      <c r="A1195" s="1"/>
      <c r="B1195" s="1"/>
      <c r="C1195" s="1"/>
      <c r="D1195" s="1"/>
      <c r="E1195" s="1"/>
      <c r="F1195" s="1"/>
      <c r="G1195" s="1"/>
      <c r="H1195" s="1"/>
    </row>
    <row r="1196" spans="1:8" ht="35.1" hidden="1" customHeight="1">
      <c r="A1196" s="1"/>
      <c r="B1196" s="1"/>
      <c r="C1196" s="1"/>
      <c r="D1196" s="1"/>
      <c r="E1196" s="1"/>
      <c r="F1196" s="1"/>
      <c r="G1196" s="1"/>
      <c r="H1196" s="1"/>
    </row>
    <row r="1197" spans="1:8" ht="35.1" hidden="1" customHeight="1">
      <c r="A1197" s="1"/>
      <c r="B1197" s="1"/>
      <c r="C1197" s="1"/>
      <c r="D1197" s="1"/>
      <c r="E1197" s="1"/>
      <c r="F1197" s="1"/>
      <c r="G1197" s="1"/>
      <c r="H1197" s="1"/>
    </row>
    <row r="1198" spans="1:8" ht="35.1" hidden="1" customHeight="1">
      <c r="A1198" s="1"/>
      <c r="B1198" s="1"/>
      <c r="C1198" s="1"/>
      <c r="D1198" s="1"/>
      <c r="E1198" s="1"/>
      <c r="F1198" s="1"/>
      <c r="G1198" s="1"/>
      <c r="H1198" s="1"/>
    </row>
    <row r="1199" spans="1:8" ht="35.1" hidden="1" customHeight="1">
      <c r="A1199" s="1"/>
      <c r="B1199" s="1"/>
      <c r="C1199" s="1"/>
      <c r="D1199" s="1"/>
      <c r="E1199" s="1"/>
      <c r="F1199" s="1"/>
      <c r="G1199" s="1"/>
      <c r="H1199" s="1"/>
    </row>
    <row r="1200" spans="1:8" ht="35.1" hidden="1" customHeight="1">
      <c r="A1200" s="1"/>
      <c r="B1200" s="1"/>
      <c r="C1200" s="1"/>
      <c r="D1200" s="1"/>
      <c r="E1200" s="1"/>
      <c r="F1200" s="1"/>
      <c r="G1200" s="1"/>
      <c r="H1200" s="1"/>
    </row>
    <row r="1201" spans="1:8" ht="35.1" hidden="1" customHeight="1">
      <c r="A1201" s="1"/>
      <c r="B1201" s="1"/>
      <c r="C1201" s="1"/>
      <c r="D1201" s="1"/>
      <c r="E1201" s="1"/>
      <c r="F1201" s="1"/>
      <c r="G1201" s="1"/>
      <c r="H1201" s="1"/>
    </row>
    <row r="1202" spans="1:8" ht="35.1" hidden="1" customHeight="1">
      <c r="A1202" s="1"/>
      <c r="B1202" s="1"/>
      <c r="C1202" s="1"/>
      <c r="D1202" s="1"/>
      <c r="E1202" s="1"/>
      <c r="F1202" s="1"/>
      <c r="G1202" s="1"/>
      <c r="H1202" s="1"/>
    </row>
    <row r="1203" spans="1:8" ht="35.1" hidden="1" customHeight="1">
      <c r="A1203" s="1"/>
      <c r="B1203" s="1"/>
      <c r="C1203" s="1"/>
      <c r="D1203" s="1"/>
      <c r="E1203" s="1"/>
      <c r="F1203" s="1"/>
      <c r="G1203" s="1"/>
      <c r="H1203" s="1"/>
    </row>
    <row r="1204" spans="1:8" ht="35.1" hidden="1" customHeight="1">
      <c r="A1204" s="1"/>
      <c r="B1204" s="1"/>
      <c r="C1204" s="1"/>
      <c r="D1204" s="1"/>
      <c r="E1204" s="1"/>
      <c r="F1204" s="1"/>
      <c r="G1204" s="1"/>
      <c r="H1204" s="1"/>
    </row>
    <row r="1205" spans="1:8" ht="35.1" hidden="1" customHeight="1">
      <c r="A1205" s="1"/>
      <c r="B1205" s="1"/>
      <c r="C1205" s="1"/>
      <c r="D1205" s="1"/>
      <c r="E1205" s="1"/>
      <c r="F1205" s="1"/>
      <c r="G1205" s="1"/>
      <c r="H1205" s="1"/>
    </row>
    <row r="1206" spans="1:8" ht="35.1" hidden="1" customHeight="1">
      <c r="A1206" s="1"/>
      <c r="B1206" s="1"/>
      <c r="C1206" s="1"/>
      <c r="D1206" s="1"/>
      <c r="E1206" s="1"/>
      <c r="F1206" s="1"/>
      <c r="G1206" s="1"/>
      <c r="H1206" s="1"/>
    </row>
    <row r="1207" spans="1:8" ht="35.1" hidden="1" customHeight="1">
      <c r="A1207" s="1"/>
      <c r="B1207" s="1"/>
      <c r="C1207" s="1"/>
      <c r="D1207" s="1"/>
      <c r="E1207" s="1"/>
      <c r="F1207" s="1"/>
      <c r="G1207" s="1"/>
      <c r="H1207" s="1"/>
    </row>
    <row r="1208" spans="1:8" ht="35.1" hidden="1" customHeight="1">
      <c r="A1208" s="1"/>
      <c r="B1208" s="1"/>
      <c r="C1208" s="1"/>
      <c r="D1208" s="1"/>
      <c r="E1208" s="1"/>
      <c r="F1208" s="1"/>
      <c r="G1208" s="1"/>
      <c r="H1208" s="1"/>
    </row>
    <row r="1209" spans="1:8" ht="35.1" hidden="1" customHeight="1">
      <c r="A1209" s="1"/>
      <c r="B1209" s="1"/>
      <c r="C1209" s="1"/>
      <c r="D1209" s="1"/>
      <c r="E1209" s="1"/>
      <c r="F1209" s="1"/>
      <c r="G1209" s="1"/>
      <c r="H1209" s="1"/>
    </row>
    <row r="1210" spans="1:8" ht="35.1" hidden="1" customHeight="1">
      <c r="A1210" s="1"/>
      <c r="B1210" s="1"/>
      <c r="C1210" s="1"/>
      <c r="D1210" s="1"/>
      <c r="E1210" s="1"/>
      <c r="F1210" s="1"/>
      <c r="G1210" s="1"/>
      <c r="H1210" s="1"/>
    </row>
    <row r="1211" spans="1:8" ht="35.1" hidden="1" customHeight="1">
      <c r="A1211" s="1"/>
      <c r="B1211" s="1"/>
      <c r="C1211" s="1"/>
      <c r="D1211" s="1"/>
      <c r="E1211" s="1"/>
      <c r="F1211" s="1"/>
      <c r="G1211" s="1"/>
      <c r="H1211" s="1"/>
    </row>
    <row r="1212" spans="1:8" ht="35.1" hidden="1" customHeight="1">
      <c r="A1212" s="1"/>
      <c r="B1212" s="1"/>
      <c r="C1212" s="1"/>
      <c r="D1212" s="1"/>
      <c r="E1212" s="1"/>
      <c r="F1212" s="1"/>
      <c r="G1212" s="1"/>
      <c r="H1212" s="1"/>
    </row>
    <row r="1213" spans="1:8" ht="35.1" hidden="1" customHeight="1">
      <c r="A1213" s="1"/>
      <c r="B1213" s="1"/>
      <c r="C1213" s="1"/>
      <c r="D1213" s="1"/>
      <c r="E1213" s="1"/>
      <c r="F1213" s="1"/>
      <c r="G1213" s="1"/>
      <c r="H1213" s="1"/>
    </row>
    <row r="1214" spans="1:8" ht="35.1" hidden="1" customHeight="1">
      <c r="A1214" s="1"/>
      <c r="B1214" s="1"/>
      <c r="C1214" s="1"/>
      <c r="D1214" s="1"/>
      <c r="E1214" s="1"/>
      <c r="F1214" s="1"/>
      <c r="G1214" s="1"/>
      <c r="H1214" s="1"/>
    </row>
    <row r="1215" spans="1:8" ht="35.1" hidden="1" customHeight="1">
      <c r="A1215" s="1"/>
      <c r="B1215" s="1"/>
      <c r="C1215" s="1"/>
      <c r="D1215" s="1"/>
      <c r="E1215" s="1"/>
      <c r="F1215" s="1"/>
      <c r="G1215" s="1"/>
      <c r="H1215" s="1"/>
    </row>
    <row r="1216" spans="1:8" ht="35.1" hidden="1" customHeight="1">
      <c r="A1216" s="1"/>
      <c r="B1216" s="1"/>
      <c r="C1216" s="1"/>
      <c r="D1216" s="1"/>
      <c r="E1216" s="1"/>
      <c r="F1216" s="1"/>
      <c r="G1216" s="1"/>
      <c r="H1216" s="1"/>
    </row>
    <row r="1217" spans="1:8" ht="35.1" hidden="1" customHeight="1">
      <c r="A1217" s="1"/>
      <c r="B1217" s="1"/>
      <c r="C1217" s="1"/>
      <c r="D1217" s="1"/>
      <c r="E1217" s="1"/>
      <c r="F1217" s="1"/>
      <c r="G1217" s="1"/>
      <c r="H1217" s="1"/>
    </row>
    <row r="1218" spans="1:8" ht="35.1" hidden="1" customHeight="1">
      <c r="A1218" s="1"/>
      <c r="B1218" s="1"/>
      <c r="C1218" s="1"/>
      <c r="D1218" s="1"/>
      <c r="E1218" s="1"/>
      <c r="F1218" s="1"/>
      <c r="G1218" s="1"/>
      <c r="H1218" s="1"/>
    </row>
    <row r="1219" spans="1:8" ht="35.1" hidden="1" customHeight="1">
      <c r="A1219" s="1"/>
      <c r="B1219" s="1"/>
      <c r="C1219" s="1"/>
      <c r="D1219" s="1"/>
      <c r="E1219" s="1"/>
      <c r="F1219" s="1"/>
      <c r="G1219" s="1"/>
      <c r="H1219" s="1"/>
    </row>
    <row r="1220" spans="1:8" ht="35.1" hidden="1" customHeight="1">
      <c r="A1220" s="1"/>
      <c r="B1220" s="1"/>
      <c r="C1220" s="1"/>
      <c r="D1220" s="1"/>
      <c r="E1220" s="1"/>
      <c r="F1220" s="1"/>
      <c r="G1220" s="1"/>
      <c r="H1220" s="1"/>
    </row>
    <row r="1221" spans="1:8" ht="35.1" hidden="1" customHeight="1">
      <c r="A1221" s="1"/>
      <c r="B1221" s="1"/>
      <c r="C1221" s="1"/>
      <c r="D1221" s="1"/>
      <c r="E1221" s="1"/>
      <c r="F1221" s="1"/>
      <c r="G1221" s="1"/>
      <c r="H1221" s="1"/>
    </row>
    <row r="1222" spans="1:8" ht="35.1" hidden="1" customHeight="1">
      <c r="A1222" s="1"/>
      <c r="B1222" s="1"/>
      <c r="C1222" s="1"/>
      <c r="D1222" s="1"/>
      <c r="E1222" s="1"/>
      <c r="F1222" s="1"/>
      <c r="G1222" s="1"/>
      <c r="H1222" s="1"/>
    </row>
    <row r="1223" spans="1:8" ht="35.1" hidden="1" customHeight="1">
      <c r="A1223" s="1"/>
      <c r="B1223" s="1"/>
      <c r="C1223" s="1"/>
      <c r="D1223" s="1"/>
      <c r="E1223" s="1"/>
      <c r="F1223" s="1"/>
      <c r="G1223" s="1"/>
      <c r="H1223" s="1"/>
    </row>
    <row r="1224" spans="1:8" ht="35.1" hidden="1" customHeight="1">
      <c r="A1224" s="1"/>
      <c r="B1224" s="1"/>
      <c r="C1224" s="1"/>
      <c r="D1224" s="1"/>
      <c r="E1224" s="1"/>
      <c r="F1224" s="1"/>
      <c r="G1224" s="1"/>
      <c r="H1224" s="1"/>
    </row>
    <row r="1225" spans="1:8" ht="35.1" hidden="1" customHeight="1">
      <c r="A1225" s="1"/>
      <c r="B1225" s="1"/>
      <c r="C1225" s="1"/>
      <c r="D1225" s="1"/>
      <c r="E1225" s="1"/>
      <c r="F1225" s="1"/>
      <c r="G1225" s="1"/>
      <c r="H1225" s="1"/>
    </row>
    <row r="1226" spans="1:8" ht="35.1" hidden="1" customHeight="1">
      <c r="A1226" s="1"/>
      <c r="B1226" s="1"/>
      <c r="C1226" s="1"/>
      <c r="D1226" s="1"/>
      <c r="E1226" s="1"/>
      <c r="F1226" s="1"/>
      <c r="G1226" s="1"/>
      <c r="H1226" s="1"/>
    </row>
    <row r="1227" spans="1:8" ht="35.1" hidden="1" customHeight="1">
      <c r="A1227" s="1"/>
      <c r="B1227" s="1"/>
      <c r="C1227" s="1"/>
      <c r="D1227" s="1"/>
      <c r="E1227" s="1"/>
      <c r="F1227" s="1"/>
      <c r="G1227" s="1"/>
      <c r="H1227" s="1"/>
    </row>
    <row r="1228" spans="1:8" ht="35.1" hidden="1" customHeight="1">
      <c r="A1228" s="1"/>
      <c r="B1228" s="1"/>
      <c r="C1228" s="1"/>
      <c r="D1228" s="1"/>
      <c r="E1228" s="1"/>
      <c r="F1228" s="1"/>
      <c r="G1228" s="1"/>
      <c r="H1228" s="1"/>
    </row>
    <row r="1229" spans="1:8" ht="35.1" hidden="1" customHeight="1">
      <c r="A1229" s="1"/>
      <c r="B1229" s="1"/>
      <c r="C1229" s="1"/>
      <c r="D1229" s="1"/>
      <c r="E1229" s="1"/>
      <c r="F1229" s="1"/>
      <c r="G1229" s="1"/>
      <c r="H1229" s="1"/>
    </row>
    <row r="1230" spans="1:8" ht="35.1" hidden="1" customHeight="1">
      <c r="A1230" s="1"/>
      <c r="B1230" s="1"/>
      <c r="C1230" s="1"/>
      <c r="D1230" s="1"/>
      <c r="E1230" s="1"/>
      <c r="F1230" s="1"/>
      <c r="G1230" s="1"/>
      <c r="H1230" s="1"/>
    </row>
    <row r="1231" spans="1:8" ht="35.1" hidden="1" customHeight="1">
      <c r="A1231" s="1"/>
      <c r="B1231" s="1"/>
      <c r="C1231" s="1"/>
      <c r="D1231" s="1"/>
      <c r="E1231" s="1"/>
      <c r="F1231" s="1"/>
      <c r="G1231" s="1"/>
      <c r="H1231" s="1"/>
    </row>
    <row r="1232" spans="1:8" ht="35.1" hidden="1" customHeight="1">
      <c r="A1232" s="1"/>
      <c r="B1232" s="1"/>
      <c r="C1232" s="1"/>
      <c r="D1232" s="1"/>
      <c r="E1232" s="1"/>
      <c r="F1232" s="1"/>
      <c r="G1232" s="1"/>
      <c r="H1232" s="1"/>
    </row>
    <row r="1233" spans="1:8" ht="35.1" hidden="1" customHeight="1">
      <c r="A1233" s="1"/>
      <c r="B1233" s="1"/>
      <c r="C1233" s="1"/>
      <c r="D1233" s="1"/>
      <c r="E1233" s="1"/>
      <c r="F1233" s="1"/>
      <c r="G1233" s="1"/>
      <c r="H1233" s="1"/>
    </row>
    <row r="1234" spans="1:8" ht="35.1" hidden="1" customHeight="1">
      <c r="A1234" s="1"/>
      <c r="B1234" s="1"/>
      <c r="C1234" s="1"/>
      <c r="D1234" s="1"/>
      <c r="E1234" s="1"/>
      <c r="F1234" s="1"/>
      <c r="G1234" s="1"/>
      <c r="H1234" s="1"/>
    </row>
    <row r="1235" spans="1:8" ht="35.1" hidden="1" customHeight="1">
      <c r="A1235" s="1"/>
      <c r="B1235" s="1"/>
      <c r="C1235" s="1"/>
      <c r="D1235" s="1"/>
      <c r="E1235" s="1"/>
      <c r="F1235" s="1"/>
      <c r="G1235" s="1"/>
      <c r="H1235" s="1"/>
    </row>
    <row r="1236" spans="1:8" ht="35.1" hidden="1" customHeight="1">
      <c r="A1236" s="1"/>
      <c r="B1236" s="1"/>
      <c r="C1236" s="1"/>
      <c r="D1236" s="1"/>
      <c r="E1236" s="1"/>
      <c r="F1236" s="1"/>
      <c r="G1236" s="1"/>
      <c r="H1236" s="1"/>
    </row>
    <row r="1237" spans="1:8" ht="35.1" hidden="1" customHeight="1">
      <c r="A1237" s="1"/>
      <c r="B1237" s="1"/>
      <c r="C1237" s="1"/>
      <c r="D1237" s="1"/>
      <c r="E1237" s="1"/>
      <c r="F1237" s="1"/>
      <c r="G1237" s="1"/>
      <c r="H1237" s="1"/>
    </row>
    <row r="1238" spans="1:8" ht="35.1" hidden="1" customHeight="1">
      <c r="A1238" s="1"/>
      <c r="B1238" s="1"/>
      <c r="C1238" s="1"/>
      <c r="D1238" s="1"/>
      <c r="E1238" s="1"/>
      <c r="F1238" s="1"/>
      <c r="G1238" s="1"/>
      <c r="H1238" s="1"/>
    </row>
    <row r="1239" spans="1:8" ht="35.1" hidden="1" customHeight="1">
      <c r="A1239" s="1"/>
      <c r="B1239" s="1"/>
      <c r="C1239" s="1"/>
      <c r="D1239" s="1"/>
      <c r="E1239" s="1"/>
      <c r="F1239" s="1"/>
      <c r="G1239" s="1"/>
      <c r="H1239" s="1"/>
    </row>
    <row r="1240" spans="1:8" ht="35.1" hidden="1" customHeight="1">
      <c r="A1240" s="1"/>
      <c r="B1240" s="1"/>
      <c r="C1240" s="1"/>
      <c r="D1240" s="1"/>
      <c r="E1240" s="1"/>
      <c r="F1240" s="1"/>
      <c r="G1240" s="1"/>
      <c r="H1240" s="1"/>
    </row>
    <row r="1241" spans="1:8" ht="35.1" hidden="1" customHeight="1">
      <c r="A1241" s="1"/>
      <c r="B1241" s="1"/>
      <c r="C1241" s="1"/>
      <c r="D1241" s="1"/>
      <c r="E1241" s="1"/>
      <c r="F1241" s="1"/>
      <c r="G1241" s="1"/>
      <c r="H1241" s="1"/>
    </row>
    <row r="1242" spans="1:8" ht="35.1" hidden="1" customHeight="1">
      <c r="A1242" s="1"/>
      <c r="B1242" s="1"/>
      <c r="C1242" s="1"/>
      <c r="D1242" s="1"/>
      <c r="E1242" s="1"/>
      <c r="F1242" s="1"/>
      <c r="G1242" s="1"/>
      <c r="H1242" s="1"/>
    </row>
    <row r="1243" spans="1:8" ht="35.1" hidden="1" customHeight="1">
      <c r="A1243" s="1"/>
      <c r="B1243" s="1"/>
      <c r="C1243" s="1"/>
      <c r="D1243" s="1"/>
      <c r="E1243" s="1"/>
      <c r="F1243" s="1"/>
      <c r="G1243" s="1"/>
      <c r="H1243" s="1"/>
    </row>
    <row r="1244" spans="1:8" ht="35.1" hidden="1" customHeight="1">
      <c r="A1244" s="1"/>
      <c r="B1244" s="1"/>
      <c r="C1244" s="1"/>
      <c r="D1244" s="1"/>
      <c r="E1244" s="1"/>
      <c r="F1244" s="1"/>
      <c r="G1244" s="1"/>
      <c r="H1244" s="1"/>
    </row>
    <row r="1245" spans="1:8" ht="35.1" hidden="1" customHeight="1">
      <c r="A1245" s="1"/>
      <c r="B1245" s="1"/>
      <c r="C1245" s="1"/>
      <c r="D1245" s="1"/>
      <c r="E1245" s="1"/>
      <c r="F1245" s="1"/>
      <c r="G1245" s="1"/>
      <c r="H1245" s="1"/>
    </row>
    <row r="1246" spans="1:8" ht="35.1" hidden="1" customHeight="1">
      <c r="A1246" s="1"/>
      <c r="B1246" s="1"/>
      <c r="C1246" s="1"/>
      <c r="D1246" s="1"/>
      <c r="E1246" s="1"/>
      <c r="F1246" s="1"/>
      <c r="G1246" s="1"/>
      <c r="H1246" s="1"/>
    </row>
    <row r="1247" spans="1:8" ht="35.1" hidden="1" customHeight="1">
      <c r="A1247" s="1"/>
      <c r="B1247" s="1"/>
      <c r="C1247" s="1"/>
      <c r="D1247" s="1"/>
      <c r="E1247" s="1"/>
      <c r="F1247" s="1"/>
      <c r="G1247" s="1"/>
      <c r="H1247" s="1"/>
    </row>
    <row r="1248" spans="1:8" ht="35.1" hidden="1" customHeight="1">
      <c r="A1248" s="1"/>
      <c r="B1248" s="1"/>
      <c r="C1248" s="1"/>
      <c r="D1248" s="1"/>
      <c r="E1248" s="1"/>
      <c r="F1248" s="1"/>
      <c r="G1248" s="1"/>
      <c r="H1248" s="1"/>
    </row>
    <row r="1249" spans="1:8" ht="35.1" hidden="1" customHeight="1">
      <c r="A1249" s="1"/>
      <c r="B1249" s="1"/>
      <c r="C1249" s="1"/>
      <c r="D1249" s="1"/>
      <c r="E1249" s="1"/>
      <c r="F1249" s="1"/>
      <c r="G1249" s="1"/>
      <c r="H1249" s="1"/>
    </row>
    <row r="1250" spans="1:8" ht="35.1" hidden="1" customHeight="1">
      <c r="A1250" s="1"/>
      <c r="B1250" s="1"/>
      <c r="C1250" s="1"/>
      <c r="D1250" s="1"/>
      <c r="E1250" s="1"/>
      <c r="F1250" s="1"/>
      <c r="G1250" s="1"/>
      <c r="H1250" s="1"/>
    </row>
    <row r="1251" spans="1:8" ht="35.1" hidden="1" customHeight="1">
      <c r="A1251" s="1"/>
      <c r="B1251" s="1"/>
      <c r="C1251" s="1"/>
      <c r="D1251" s="1"/>
      <c r="E1251" s="1"/>
      <c r="F1251" s="1"/>
      <c r="G1251" s="1"/>
      <c r="H1251" s="1"/>
    </row>
    <row r="1252" spans="1:8" ht="35.1" hidden="1" customHeight="1">
      <c r="A1252" s="1"/>
      <c r="B1252" s="1"/>
      <c r="C1252" s="1"/>
      <c r="D1252" s="1"/>
      <c r="E1252" s="1"/>
      <c r="F1252" s="1"/>
      <c r="G1252" s="1"/>
      <c r="H1252" s="1"/>
    </row>
    <row r="1253" spans="1:8" ht="35.1" hidden="1" customHeight="1">
      <c r="A1253" s="1"/>
      <c r="B1253" s="1"/>
      <c r="C1253" s="1"/>
      <c r="D1253" s="1"/>
      <c r="E1253" s="1"/>
      <c r="F1253" s="1"/>
      <c r="G1253" s="1"/>
      <c r="H1253" s="1"/>
    </row>
    <row r="1254" spans="1:8" ht="35.1" hidden="1" customHeight="1">
      <c r="A1254" s="1"/>
      <c r="B1254" s="1"/>
      <c r="C1254" s="1"/>
      <c r="D1254" s="1"/>
      <c r="E1254" s="1"/>
      <c r="F1254" s="1"/>
      <c r="G1254" s="1"/>
      <c r="H1254" s="1"/>
    </row>
    <row r="1255" spans="1:8" ht="35.1" hidden="1" customHeight="1">
      <c r="A1255" s="1"/>
      <c r="B1255" s="1"/>
      <c r="C1255" s="1"/>
      <c r="D1255" s="1"/>
      <c r="E1255" s="1"/>
      <c r="F1255" s="1"/>
      <c r="G1255" s="1"/>
      <c r="H1255" s="1"/>
    </row>
    <row r="1256" spans="1:8" ht="35.1" hidden="1" customHeight="1">
      <c r="A1256" s="1"/>
      <c r="B1256" s="1"/>
      <c r="C1256" s="1"/>
      <c r="D1256" s="1"/>
      <c r="E1256" s="1"/>
      <c r="F1256" s="1"/>
      <c r="G1256" s="1"/>
      <c r="H1256" s="1"/>
    </row>
    <row r="1257" spans="1:8" ht="35.1" hidden="1" customHeight="1">
      <c r="A1257" s="1"/>
      <c r="B1257" s="1"/>
      <c r="C1257" s="1"/>
      <c r="D1257" s="1"/>
      <c r="E1257" s="1"/>
      <c r="F1257" s="1"/>
      <c r="G1257" s="1"/>
      <c r="H1257" s="1"/>
    </row>
    <row r="1258" spans="1:8" ht="35.1" hidden="1" customHeight="1">
      <c r="A1258" s="1"/>
      <c r="B1258" s="1"/>
      <c r="C1258" s="1"/>
      <c r="D1258" s="1"/>
      <c r="E1258" s="1"/>
      <c r="F1258" s="1"/>
      <c r="G1258" s="1"/>
      <c r="H1258" s="1"/>
    </row>
    <row r="1259" spans="1:8" ht="35.1" hidden="1" customHeight="1">
      <c r="A1259" s="1"/>
      <c r="B1259" s="1"/>
      <c r="C1259" s="1"/>
      <c r="D1259" s="1"/>
      <c r="E1259" s="1"/>
      <c r="F1259" s="1"/>
      <c r="G1259" s="1"/>
      <c r="H1259" s="1"/>
    </row>
    <row r="1260" spans="1:8" ht="35.1" hidden="1" customHeight="1">
      <c r="A1260" s="1"/>
      <c r="B1260" s="1"/>
      <c r="C1260" s="1"/>
      <c r="D1260" s="1"/>
      <c r="E1260" s="1"/>
      <c r="F1260" s="1"/>
      <c r="G1260" s="1"/>
      <c r="H1260" s="1"/>
    </row>
    <row r="1261" spans="1:8" ht="35.1" hidden="1" customHeight="1">
      <c r="A1261" s="1"/>
      <c r="B1261" s="1"/>
      <c r="C1261" s="1"/>
      <c r="D1261" s="1"/>
      <c r="E1261" s="1"/>
      <c r="F1261" s="1"/>
      <c r="G1261" s="1"/>
      <c r="H1261" s="1"/>
    </row>
    <row r="1262" spans="1:8" ht="35.1" hidden="1" customHeight="1">
      <c r="A1262" s="1"/>
      <c r="B1262" s="1"/>
      <c r="C1262" s="1"/>
      <c r="D1262" s="1"/>
      <c r="E1262" s="1"/>
      <c r="F1262" s="1"/>
      <c r="G1262" s="1"/>
      <c r="H1262" s="1"/>
    </row>
    <row r="1263" spans="1:8" ht="35.1" hidden="1" customHeight="1">
      <c r="A1263" s="1"/>
      <c r="B1263" s="1"/>
      <c r="C1263" s="1"/>
      <c r="D1263" s="1"/>
      <c r="E1263" s="1"/>
      <c r="F1263" s="1"/>
      <c r="G1263" s="1"/>
      <c r="H1263" s="1"/>
    </row>
    <row r="1264" spans="1:8" ht="35.1" hidden="1" customHeight="1">
      <c r="A1264" s="1"/>
      <c r="B1264" s="1"/>
      <c r="C1264" s="1"/>
      <c r="D1264" s="1"/>
      <c r="E1264" s="1"/>
      <c r="F1264" s="1"/>
      <c r="G1264" s="1"/>
      <c r="H1264" s="1"/>
    </row>
    <row r="1265" spans="1:8" ht="35.1" hidden="1" customHeight="1">
      <c r="A1265" s="1"/>
      <c r="B1265" s="1"/>
      <c r="C1265" s="1"/>
      <c r="D1265" s="1"/>
      <c r="E1265" s="1"/>
      <c r="F1265" s="1"/>
      <c r="G1265" s="1"/>
      <c r="H1265" s="1"/>
    </row>
    <row r="1266" spans="1:8" ht="35.1" hidden="1" customHeight="1">
      <c r="A1266" s="1"/>
      <c r="B1266" s="1"/>
      <c r="C1266" s="1"/>
      <c r="D1266" s="1"/>
      <c r="E1266" s="1"/>
      <c r="F1266" s="1"/>
      <c r="G1266" s="1"/>
      <c r="H1266" s="1"/>
    </row>
    <row r="1267" spans="1:8" ht="35.1" hidden="1" customHeight="1">
      <c r="A1267" s="1"/>
      <c r="B1267" s="1"/>
      <c r="C1267" s="1"/>
      <c r="D1267" s="1"/>
      <c r="E1267" s="1"/>
      <c r="F1267" s="1"/>
      <c r="G1267" s="1"/>
      <c r="H1267" s="1"/>
    </row>
    <row r="1268" spans="1:8" ht="35.1" hidden="1" customHeight="1">
      <c r="A1268" s="1"/>
      <c r="B1268" s="1"/>
      <c r="C1268" s="1"/>
      <c r="D1268" s="1"/>
      <c r="E1268" s="1"/>
      <c r="F1268" s="1"/>
      <c r="G1268" s="1"/>
      <c r="H1268" s="1"/>
    </row>
    <row r="1269" spans="1:8" ht="35.1" hidden="1" customHeight="1">
      <c r="A1269" s="1"/>
      <c r="B1269" s="1"/>
      <c r="C1269" s="1"/>
      <c r="D1269" s="1"/>
      <c r="E1269" s="1"/>
      <c r="F1269" s="1"/>
      <c r="G1269" s="1"/>
      <c r="H1269" s="1"/>
    </row>
    <row r="1270" spans="1:8" ht="35.1" hidden="1" customHeight="1">
      <c r="A1270" s="1"/>
      <c r="B1270" s="1"/>
      <c r="C1270" s="1"/>
      <c r="D1270" s="1"/>
      <c r="E1270" s="1"/>
      <c r="F1270" s="1"/>
      <c r="G1270" s="1"/>
      <c r="H1270" s="1"/>
    </row>
    <row r="1271" spans="1:8" ht="35.1" hidden="1" customHeight="1">
      <c r="A1271" s="1"/>
      <c r="B1271" s="1"/>
      <c r="C1271" s="1"/>
      <c r="D1271" s="1"/>
      <c r="E1271" s="1"/>
      <c r="F1271" s="1"/>
      <c r="G1271" s="1"/>
      <c r="H1271" s="1"/>
    </row>
    <row r="1272" spans="1:8" ht="35.1" hidden="1" customHeight="1">
      <c r="A1272" s="1"/>
      <c r="B1272" s="1"/>
      <c r="C1272" s="1"/>
      <c r="D1272" s="1"/>
      <c r="E1272" s="1"/>
      <c r="F1272" s="1"/>
      <c r="G1272" s="1"/>
      <c r="H1272" s="1"/>
    </row>
    <row r="1273" spans="1:8" ht="35.1" hidden="1" customHeight="1">
      <c r="A1273" s="1"/>
      <c r="B1273" s="1"/>
      <c r="C1273" s="1"/>
      <c r="D1273" s="1"/>
      <c r="E1273" s="1"/>
      <c r="F1273" s="1"/>
      <c r="G1273" s="1"/>
      <c r="H1273" s="1"/>
    </row>
    <row r="1274" spans="1:8" ht="35.1" hidden="1" customHeight="1">
      <c r="A1274" s="1"/>
      <c r="B1274" s="1"/>
      <c r="C1274" s="1"/>
      <c r="D1274" s="1"/>
      <c r="E1274" s="1"/>
      <c r="F1274" s="1"/>
      <c r="G1274" s="1"/>
      <c r="H1274" s="1"/>
    </row>
    <row r="1275" spans="1:8" ht="35.1" hidden="1" customHeight="1">
      <c r="A1275" s="1"/>
      <c r="B1275" s="1"/>
      <c r="C1275" s="1"/>
      <c r="D1275" s="1"/>
      <c r="E1275" s="1"/>
      <c r="F1275" s="1"/>
      <c r="G1275" s="1"/>
      <c r="H1275" s="1"/>
    </row>
    <row r="1276" spans="1:8" ht="35.1" hidden="1" customHeight="1">
      <c r="A1276" s="1"/>
      <c r="B1276" s="1"/>
      <c r="C1276" s="1"/>
      <c r="D1276" s="1"/>
      <c r="E1276" s="1"/>
      <c r="F1276" s="1"/>
      <c r="G1276" s="1"/>
      <c r="H1276" s="1"/>
    </row>
    <row r="1277" spans="1:8" ht="35.1" hidden="1" customHeight="1">
      <c r="A1277" s="1"/>
      <c r="B1277" s="1"/>
      <c r="C1277" s="1"/>
      <c r="D1277" s="1"/>
      <c r="E1277" s="1"/>
      <c r="F1277" s="1"/>
      <c r="G1277" s="1"/>
      <c r="H1277" s="1"/>
    </row>
    <row r="1278" spans="1:8" ht="35.1" hidden="1" customHeight="1">
      <c r="A1278" s="1"/>
      <c r="B1278" s="1"/>
      <c r="C1278" s="1"/>
      <c r="D1278" s="1"/>
      <c r="E1278" s="1"/>
      <c r="F1278" s="1"/>
      <c r="G1278" s="1"/>
      <c r="H1278" s="1"/>
    </row>
    <row r="1279" spans="1:8" ht="35.1" hidden="1" customHeight="1">
      <c r="A1279" s="1"/>
      <c r="B1279" s="1"/>
      <c r="C1279" s="1"/>
      <c r="D1279" s="1"/>
      <c r="E1279" s="1"/>
      <c r="F1279" s="1"/>
      <c r="G1279" s="1"/>
      <c r="H1279" s="1"/>
    </row>
    <row r="1280" spans="1:8" ht="35.1" hidden="1" customHeight="1">
      <c r="A1280" s="1"/>
      <c r="B1280" s="1"/>
      <c r="C1280" s="1"/>
      <c r="D1280" s="1"/>
      <c r="E1280" s="1"/>
      <c r="F1280" s="1"/>
      <c r="G1280" s="1"/>
      <c r="H1280" s="1"/>
    </row>
    <row r="1281" spans="1:8" ht="35.1" hidden="1" customHeight="1">
      <c r="A1281" s="1"/>
      <c r="B1281" s="1"/>
      <c r="C1281" s="1"/>
      <c r="D1281" s="1"/>
      <c r="E1281" s="1"/>
      <c r="F1281" s="1"/>
      <c r="G1281" s="1"/>
      <c r="H1281" s="1"/>
    </row>
    <row r="1282" spans="1:8" ht="35.1" hidden="1" customHeight="1">
      <c r="A1282" s="1"/>
      <c r="B1282" s="1"/>
      <c r="C1282" s="1"/>
      <c r="D1282" s="1"/>
      <c r="E1282" s="1"/>
      <c r="F1282" s="1"/>
      <c r="G1282" s="1"/>
      <c r="H1282" s="1"/>
    </row>
    <row r="1283" spans="1:8" ht="35.1" hidden="1" customHeight="1">
      <c r="A1283" s="1"/>
      <c r="B1283" s="1"/>
      <c r="C1283" s="1"/>
      <c r="D1283" s="1"/>
      <c r="E1283" s="1"/>
      <c r="F1283" s="1"/>
      <c r="G1283" s="1"/>
      <c r="H1283" s="1"/>
    </row>
    <row r="1284" spans="1:8" ht="35.1" hidden="1" customHeight="1">
      <c r="A1284" s="1"/>
      <c r="B1284" s="1"/>
      <c r="C1284" s="1"/>
      <c r="D1284" s="1"/>
      <c r="E1284" s="1"/>
      <c r="F1284" s="1"/>
      <c r="G1284" s="1"/>
      <c r="H1284" s="1"/>
    </row>
    <row r="1285" spans="1:8" ht="35.1" hidden="1" customHeight="1">
      <c r="A1285" s="1"/>
      <c r="B1285" s="1"/>
      <c r="C1285" s="1"/>
      <c r="D1285" s="1"/>
      <c r="E1285" s="1"/>
      <c r="F1285" s="1"/>
      <c r="G1285" s="1"/>
      <c r="H1285" s="1"/>
    </row>
    <row r="1286" spans="1:8" ht="35.1" hidden="1" customHeight="1">
      <c r="A1286" s="1"/>
      <c r="B1286" s="1"/>
      <c r="C1286" s="1"/>
      <c r="D1286" s="1"/>
      <c r="E1286" s="1"/>
      <c r="F1286" s="1"/>
      <c r="G1286" s="1"/>
      <c r="H1286" s="1"/>
    </row>
    <row r="1287" spans="1:8" ht="35.1" hidden="1" customHeight="1">
      <c r="A1287" s="1"/>
      <c r="B1287" s="1"/>
      <c r="C1287" s="1"/>
      <c r="D1287" s="1"/>
      <c r="E1287" s="1"/>
      <c r="F1287" s="1"/>
      <c r="G1287" s="1"/>
      <c r="H1287" s="1"/>
    </row>
    <row r="1288" spans="1:8" ht="35.1" hidden="1" customHeight="1">
      <c r="A1288" s="1"/>
      <c r="B1288" s="1"/>
      <c r="C1288" s="1"/>
      <c r="D1288" s="1"/>
      <c r="E1288" s="1"/>
      <c r="F1288" s="1"/>
      <c r="G1288" s="1"/>
      <c r="H1288" s="1"/>
    </row>
    <row r="1289" spans="1:8" ht="35.1" hidden="1" customHeight="1">
      <c r="A1289" s="1"/>
      <c r="B1289" s="1"/>
      <c r="C1289" s="1"/>
      <c r="D1289" s="1"/>
      <c r="E1289" s="1"/>
      <c r="F1289" s="1"/>
      <c r="G1289" s="1"/>
      <c r="H1289" s="1"/>
    </row>
    <row r="1290" spans="1:8" ht="35.1" hidden="1" customHeight="1">
      <c r="A1290" s="1"/>
      <c r="B1290" s="1"/>
      <c r="C1290" s="1"/>
      <c r="D1290" s="1"/>
      <c r="E1290" s="1"/>
      <c r="F1290" s="1"/>
      <c r="G1290" s="1"/>
      <c r="H1290" s="1"/>
    </row>
    <row r="1291" spans="1:8" ht="35.1" hidden="1" customHeight="1">
      <c r="A1291" s="1"/>
      <c r="B1291" s="1"/>
      <c r="C1291" s="1"/>
      <c r="D1291" s="1"/>
      <c r="E1291" s="1"/>
      <c r="F1291" s="1"/>
      <c r="G1291" s="1"/>
      <c r="H1291" s="1"/>
    </row>
    <row r="1292" spans="1:8" ht="35.1" hidden="1" customHeight="1">
      <c r="A1292" s="1"/>
      <c r="B1292" s="1"/>
      <c r="C1292" s="1"/>
      <c r="D1292" s="1"/>
      <c r="E1292" s="1"/>
      <c r="F1292" s="1"/>
      <c r="G1292" s="1"/>
      <c r="H1292" s="1"/>
    </row>
    <row r="1293" spans="1:8" ht="35.1" hidden="1" customHeight="1">
      <c r="A1293" s="1"/>
      <c r="B1293" s="1"/>
      <c r="C1293" s="1"/>
      <c r="D1293" s="1"/>
      <c r="E1293" s="1"/>
      <c r="F1293" s="1"/>
      <c r="G1293" s="1"/>
      <c r="H1293" s="1"/>
    </row>
    <row r="1294" spans="1:8" ht="35.1" hidden="1" customHeight="1">
      <c r="A1294" s="1"/>
      <c r="B1294" s="1"/>
      <c r="C1294" s="1"/>
      <c r="D1294" s="1"/>
      <c r="E1294" s="1"/>
      <c r="F1294" s="1"/>
      <c r="G1294" s="1"/>
      <c r="H1294" s="1"/>
    </row>
    <row r="1295" spans="1:8" ht="35.1" hidden="1" customHeight="1">
      <c r="A1295" s="1"/>
      <c r="B1295" s="1"/>
      <c r="C1295" s="1"/>
      <c r="D1295" s="1"/>
      <c r="E1295" s="1"/>
      <c r="F1295" s="1"/>
      <c r="G1295" s="1"/>
      <c r="H1295" s="1"/>
    </row>
    <row r="1296" spans="1:8" ht="35.1" hidden="1" customHeight="1">
      <c r="A1296" s="1"/>
      <c r="B1296" s="1"/>
      <c r="C1296" s="1"/>
      <c r="D1296" s="1"/>
      <c r="E1296" s="1"/>
      <c r="F1296" s="1"/>
      <c r="G1296" s="1"/>
      <c r="H1296" s="1"/>
    </row>
    <row r="1297" spans="1:8" ht="35.1" hidden="1" customHeight="1">
      <c r="A1297" s="1"/>
      <c r="B1297" s="1"/>
      <c r="C1297" s="1"/>
      <c r="D1297" s="1"/>
      <c r="E1297" s="1"/>
      <c r="F1297" s="1"/>
      <c r="G1297" s="1"/>
      <c r="H1297" s="1"/>
    </row>
    <row r="1298" spans="1:8" ht="35.1" hidden="1" customHeight="1">
      <c r="A1298" s="1"/>
      <c r="B1298" s="1"/>
      <c r="C1298" s="1"/>
      <c r="D1298" s="1"/>
      <c r="E1298" s="1"/>
      <c r="F1298" s="1"/>
      <c r="G1298" s="1"/>
      <c r="H1298" s="1"/>
    </row>
    <row r="1299" spans="1:8" ht="35.1" hidden="1" customHeight="1">
      <c r="A1299" s="1"/>
      <c r="B1299" s="1"/>
      <c r="C1299" s="1"/>
      <c r="D1299" s="1"/>
      <c r="E1299" s="1"/>
      <c r="F1299" s="1"/>
      <c r="G1299" s="1"/>
      <c r="H1299" s="1"/>
    </row>
    <row r="1300" spans="1:8" ht="35.1" hidden="1" customHeight="1">
      <c r="A1300" s="1"/>
      <c r="B1300" s="1"/>
      <c r="C1300" s="1"/>
      <c r="D1300" s="1"/>
      <c r="E1300" s="1"/>
      <c r="F1300" s="1"/>
      <c r="G1300" s="1"/>
      <c r="H1300" s="1"/>
    </row>
    <row r="1301" spans="1:8" ht="35.1" hidden="1" customHeight="1">
      <c r="A1301" s="1"/>
      <c r="B1301" s="1"/>
      <c r="C1301" s="1"/>
      <c r="D1301" s="1"/>
      <c r="E1301" s="1"/>
      <c r="F1301" s="1"/>
      <c r="G1301" s="1"/>
      <c r="H1301" s="1"/>
    </row>
    <row r="1302" spans="1:8" ht="35.1" hidden="1" customHeight="1">
      <c r="A1302" s="1"/>
      <c r="B1302" s="1"/>
      <c r="C1302" s="1"/>
      <c r="D1302" s="1"/>
      <c r="E1302" s="1"/>
      <c r="F1302" s="1"/>
      <c r="G1302" s="1"/>
      <c r="H1302" s="1"/>
    </row>
    <row r="1303" spans="1:8" ht="35.1" hidden="1" customHeight="1">
      <c r="A1303" s="1"/>
      <c r="B1303" s="1"/>
      <c r="C1303" s="1"/>
      <c r="D1303" s="1"/>
      <c r="E1303" s="1"/>
      <c r="F1303" s="1"/>
      <c r="G1303" s="1"/>
      <c r="H1303" s="1"/>
    </row>
    <row r="1304" spans="1:8" ht="35.1" hidden="1" customHeight="1">
      <c r="A1304" s="1"/>
      <c r="B1304" s="1"/>
      <c r="C1304" s="1"/>
      <c r="D1304" s="1"/>
      <c r="E1304" s="1"/>
      <c r="F1304" s="1"/>
      <c r="G1304" s="1"/>
      <c r="H1304" s="1"/>
    </row>
    <row r="1305" spans="1:8" ht="35.1" hidden="1" customHeight="1">
      <c r="A1305" s="1"/>
      <c r="B1305" s="1"/>
      <c r="C1305" s="1"/>
      <c r="D1305" s="1"/>
      <c r="E1305" s="1"/>
      <c r="F1305" s="1"/>
      <c r="G1305" s="1"/>
      <c r="H1305" s="1"/>
    </row>
    <row r="1306" spans="1:8" ht="35.1" hidden="1" customHeight="1">
      <c r="A1306" s="1"/>
      <c r="B1306" s="1"/>
      <c r="C1306" s="1"/>
      <c r="D1306" s="1"/>
      <c r="E1306" s="1"/>
      <c r="F1306" s="1"/>
      <c r="G1306" s="1"/>
      <c r="H1306" s="1"/>
    </row>
    <row r="1307" spans="1:8" ht="35.1" hidden="1" customHeight="1">
      <c r="A1307" s="1"/>
      <c r="B1307" s="1"/>
      <c r="C1307" s="1"/>
      <c r="D1307" s="1"/>
      <c r="E1307" s="1"/>
      <c r="F1307" s="1"/>
      <c r="G1307" s="1"/>
      <c r="H1307" s="1"/>
    </row>
    <row r="1308" spans="1:8" ht="35.1" hidden="1" customHeight="1">
      <c r="A1308" s="1"/>
      <c r="B1308" s="1"/>
      <c r="C1308" s="1"/>
      <c r="D1308" s="1"/>
      <c r="E1308" s="1"/>
      <c r="F1308" s="1"/>
      <c r="G1308" s="1"/>
      <c r="H1308" s="1"/>
    </row>
    <row r="1309" spans="1:8" ht="35.1" hidden="1" customHeight="1">
      <c r="A1309" s="1"/>
      <c r="B1309" s="1"/>
      <c r="C1309" s="1"/>
      <c r="D1309" s="1"/>
      <c r="E1309" s="1"/>
      <c r="F1309" s="1"/>
      <c r="G1309" s="1"/>
      <c r="H1309" s="1"/>
    </row>
    <row r="1310" spans="1:8" ht="35.1" hidden="1" customHeight="1">
      <c r="A1310" s="1"/>
      <c r="B1310" s="1"/>
      <c r="C1310" s="1"/>
      <c r="D1310" s="1"/>
      <c r="E1310" s="1"/>
      <c r="F1310" s="1"/>
      <c r="G1310" s="1"/>
      <c r="H1310" s="1"/>
    </row>
    <row r="1311" spans="1:8" ht="35.1" hidden="1" customHeight="1">
      <c r="A1311" s="1"/>
      <c r="B1311" s="1"/>
      <c r="C1311" s="1"/>
      <c r="D1311" s="1"/>
      <c r="E1311" s="1"/>
      <c r="F1311" s="1"/>
      <c r="G1311" s="1"/>
      <c r="H1311" s="1"/>
    </row>
    <row r="1312" spans="1:8" ht="35.1" hidden="1" customHeight="1">
      <c r="A1312" s="1"/>
      <c r="B1312" s="1"/>
      <c r="C1312" s="1"/>
      <c r="D1312" s="1"/>
      <c r="E1312" s="1"/>
      <c r="F1312" s="1"/>
      <c r="G1312" s="1"/>
      <c r="H1312" s="1"/>
    </row>
    <row r="1313" spans="1:8" ht="35.1" hidden="1" customHeight="1">
      <c r="A1313" s="1"/>
      <c r="B1313" s="1"/>
      <c r="C1313" s="1"/>
      <c r="D1313" s="1"/>
      <c r="E1313" s="1"/>
      <c r="F1313" s="1"/>
      <c r="G1313" s="1"/>
      <c r="H1313" s="1"/>
    </row>
    <row r="1314" spans="1:8" ht="35.1" hidden="1" customHeight="1">
      <c r="A1314" s="1"/>
      <c r="B1314" s="1"/>
      <c r="C1314" s="1"/>
      <c r="D1314" s="1"/>
      <c r="E1314" s="1"/>
      <c r="F1314" s="1"/>
      <c r="G1314" s="1"/>
      <c r="H1314" s="1"/>
    </row>
    <row r="1315" spans="1:8" ht="35.1" hidden="1" customHeight="1">
      <c r="A1315" s="1"/>
      <c r="B1315" s="1"/>
      <c r="C1315" s="1"/>
      <c r="D1315" s="1"/>
      <c r="E1315" s="1"/>
      <c r="F1315" s="1"/>
      <c r="G1315" s="1"/>
      <c r="H1315" s="1"/>
    </row>
    <row r="1316" spans="1:8" ht="35.1" hidden="1" customHeight="1">
      <c r="A1316" s="1"/>
      <c r="B1316" s="1"/>
      <c r="C1316" s="1"/>
      <c r="D1316" s="1"/>
      <c r="E1316" s="1"/>
      <c r="F1316" s="1"/>
      <c r="G1316" s="1"/>
      <c r="H1316" s="1"/>
    </row>
    <row r="1317" spans="1:8" ht="35.1" hidden="1" customHeight="1">
      <c r="A1317" s="1"/>
      <c r="B1317" s="1"/>
      <c r="C1317" s="1"/>
      <c r="D1317" s="1"/>
      <c r="E1317" s="1"/>
      <c r="F1317" s="1"/>
      <c r="G1317" s="1"/>
      <c r="H1317" s="1"/>
    </row>
    <row r="1318" spans="1:8" ht="35.1" hidden="1" customHeight="1">
      <c r="A1318" s="1"/>
      <c r="B1318" s="1"/>
      <c r="C1318" s="1"/>
      <c r="D1318" s="1"/>
      <c r="E1318" s="1"/>
      <c r="F1318" s="1"/>
      <c r="G1318" s="1"/>
      <c r="H1318" s="1"/>
    </row>
    <row r="1319" spans="1:8" ht="35.1" hidden="1" customHeight="1">
      <c r="A1319" s="1"/>
      <c r="B1319" s="1"/>
      <c r="C1319" s="1"/>
      <c r="D1319" s="1"/>
      <c r="E1319" s="1"/>
      <c r="F1319" s="1"/>
      <c r="G1319" s="1"/>
      <c r="H1319" s="1"/>
    </row>
    <row r="1320" spans="1:8" ht="35.1" hidden="1" customHeight="1">
      <c r="A1320" s="1"/>
      <c r="B1320" s="1"/>
      <c r="C1320" s="1"/>
      <c r="D1320" s="1"/>
      <c r="E1320" s="1"/>
      <c r="F1320" s="1"/>
      <c r="G1320" s="1"/>
      <c r="H1320" s="1"/>
    </row>
    <row r="1321" spans="1:8" ht="35.1" hidden="1" customHeight="1">
      <c r="A1321" s="1"/>
      <c r="B1321" s="1"/>
      <c r="C1321" s="1"/>
      <c r="D1321" s="1"/>
      <c r="E1321" s="1"/>
      <c r="F1321" s="1"/>
      <c r="G1321" s="1"/>
      <c r="H1321" s="1"/>
    </row>
    <row r="1322" spans="1:8" ht="35.1" hidden="1" customHeight="1">
      <c r="A1322" s="1"/>
      <c r="B1322" s="1"/>
      <c r="C1322" s="1"/>
      <c r="D1322" s="1"/>
      <c r="E1322" s="1"/>
      <c r="F1322" s="1"/>
      <c r="G1322" s="1"/>
      <c r="H1322" s="1"/>
    </row>
    <row r="1323" spans="1:8" ht="35.1" hidden="1" customHeight="1">
      <c r="A1323" s="1"/>
      <c r="B1323" s="1"/>
      <c r="C1323" s="1"/>
      <c r="D1323" s="1"/>
      <c r="E1323" s="1"/>
      <c r="F1323" s="1"/>
      <c r="G1323" s="1"/>
      <c r="H1323" s="1"/>
    </row>
    <row r="1324" spans="1:8" ht="35.1" hidden="1" customHeight="1">
      <c r="A1324" s="1"/>
      <c r="B1324" s="1"/>
      <c r="C1324" s="1"/>
      <c r="D1324" s="1"/>
      <c r="E1324" s="1"/>
      <c r="F1324" s="1"/>
      <c r="G1324" s="1"/>
      <c r="H1324" s="1"/>
    </row>
    <row r="1325" spans="1:8" ht="35.1" hidden="1" customHeight="1">
      <c r="A1325" s="1"/>
      <c r="B1325" s="1"/>
      <c r="C1325" s="1"/>
      <c r="D1325" s="1"/>
      <c r="E1325" s="1"/>
      <c r="F1325" s="1"/>
      <c r="G1325" s="1"/>
      <c r="H1325" s="1"/>
    </row>
    <row r="1326" spans="1:8" ht="35.1" hidden="1" customHeight="1">
      <c r="A1326" s="1"/>
      <c r="B1326" s="1"/>
      <c r="C1326" s="1"/>
      <c r="D1326" s="1"/>
      <c r="E1326" s="1"/>
      <c r="F1326" s="1"/>
      <c r="G1326" s="1"/>
      <c r="H1326" s="1"/>
    </row>
    <row r="1327" spans="1:8" ht="35.1" hidden="1" customHeight="1">
      <c r="A1327" s="1"/>
      <c r="B1327" s="1"/>
      <c r="C1327" s="1"/>
      <c r="D1327" s="1"/>
      <c r="E1327" s="1"/>
      <c r="F1327" s="1"/>
      <c r="G1327" s="1"/>
      <c r="H1327" s="1"/>
    </row>
    <row r="1328" spans="1:8" ht="35.1" hidden="1" customHeight="1">
      <c r="A1328" s="1"/>
      <c r="B1328" s="1"/>
      <c r="C1328" s="1"/>
      <c r="D1328" s="1"/>
      <c r="E1328" s="1"/>
      <c r="F1328" s="1"/>
      <c r="G1328" s="1"/>
      <c r="H1328" s="1"/>
    </row>
    <row r="1329" spans="1:8" ht="35.1" hidden="1" customHeight="1">
      <c r="A1329" s="1"/>
      <c r="B1329" s="1"/>
      <c r="C1329" s="1"/>
      <c r="D1329" s="1"/>
      <c r="E1329" s="1"/>
      <c r="F1329" s="1"/>
      <c r="G1329" s="1"/>
      <c r="H1329" s="1"/>
    </row>
    <row r="1330" spans="1:8" ht="35.1" hidden="1" customHeight="1">
      <c r="A1330" s="1"/>
      <c r="B1330" s="1"/>
      <c r="C1330" s="1"/>
      <c r="D1330" s="1"/>
      <c r="E1330" s="1"/>
      <c r="F1330" s="1"/>
      <c r="G1330" s="1"/>
      <c r="H1330" s="1"/>
    </row>
    <row r="1331" spans="1:8" ht="35.1" hidden="1" customHeight="1">
      <c r="A1331" s="1"/>
      <c r="B1331" s="1"/>
      <c r="C1331" s="1"/>
      <c r="D1331" s="1"/>
      <c r="E1331" s="1"/>
      <c r="F1331" s="1"/>
      <c r="G1331" s="1"/>
      <c r="H1331" s="1"/>
    </row>
    <row r="1332" spans="1:8" ht="35.1" hidden="1" customHeight="1">
      <c r="A1332" s="1"/>
      <c r="B1332" s="1"/>
      <c r="C1332" s="1"/>
      <c r="D1332" s="1"/>
      <c r="E1332" s="1"/>
      <c r="F1332" s="1"/>
      <c r="G1332" s="1"/>
      <c r="H1332" s="1"/>
    </row>
    <row r="1333" spans="1:8" ht="35.1" hidden="1" customHeight="1">
      <c r="A1333" s="1"/>
      <c r="B1333" s="1"/>
      <c r="C1333" s="1"/>
      <c r="D1333" s="1"/>
      <c r="E1333" s="1"/>
      <c r="F1333" s="1"/>
      <c r="G1333" s="1"/>
      <c r="H1333" s="1"/>
    </row>
    <row r="1334" spans="1:8" ht="35.1" hidden="1" customHeight="1">
      <c r="A1334" s="1"/>
      <c r="B1334" s="1"/>
      <c r="C1334" s="1"/>
      <c r="D1334" s="1"/>
      <c r="E1334" s="1"/>
      <c r="F1334" s="1"/>
      <c r="G1334" s="1"/>
      <c r="H1334" s="1"/>
    </row>
    <row r="1335" spans="1:8" ht="35.1" hidden="1" customHeight="1">
      <c r="A1335" s="1"/>
      <c r="B1335" s="1"/>
      <c r="C1335" s="1"/>
      <c r="D1335" s="1"/>
      <c r="E1335" s="1"/>
      <c r="F1335" s="1"/>
      <c r="G1335" s="1"/>
      <c r="H1335" s="1"/>
    </row>
    <row r="1336" spans="1:8" ht="35.1" hidden="1" customHeight="1">
      <c r="A1336" s="1"/>
      <c r="B1336" s="1"/>
      <c r="C1336" s="1"/>
      <c r="D1336" s="1"/>
      <c r="E1336" s="1"/>
      <c r="F1336" s="1"/>
      <c r="G1336" s="1"/>
      <c r="H1336" s="1"/>
    </row>
    <row r="1337" spans="1:8" ht="35.1" hidden="1" customHeight="1">
      <c r="A1337" s="1"/>
      <c r="B1337" s="1"/>
      <c r="C1337" s="1"/>
      <c r="D1337" s="1"/>
      <c r="E1337" s="1"/>
      <c r="F1337" s="1"/>
      <c r="G1337" s="1"/>
      <c r="H1337" s="1"/>
    </row>
    <row r="1338" spans="1:8" ht="35.1" hidden="1" customHeight="1">
      <c r="A1338" s="1"/>
      <c r="B1338" s="1"/>
      <c r="C1338" s="1"/>
      <c r="D1338" s="1"/>
      <c r="E1338" s="1"/>
      <c r="F1338" s="1"/>
      <c r="G1338" s="1"/>
      <c r="H1338" s="1"/>
    </row>
    <row r="1339" spans="1:8" ht="35.1" hidden="1" customHeight="1">
      <c r="A1339" s="1"/>
      <c r="B1339" s="1"/>
      <c r="C1339" s="1"/>
      <c r="D1339" s="1"/>
      <c r="E1339" s="1"/>
      <c r="F1339" s="1"/>
      <c r="G1339" s="1"/>
      <c r="H1339" s="1"/>
    </row>
    <row r="1340" spans="1:8" ht="35.1" hidden="1" customHeight="1">
      <c r="A1340" s="1"/>
      <c r="B1340" s="1"/>
      <c r="C1340" s="1"/>
      <c r="D1340" s="1"/>
      <c r="E1340" s="1"/>
      <c r="F1340" s="1"/>
      <c r="G1340" s="1"/>
      <c r="H1340" s="1"/>
    </row>
    <row r="1341" spans="1:8" ht="35.1" hidden="1" customHeight="1">
      <c r="A1341" s="1"/>
      <c r="B1341" s="1"/>
      <c r="C1341" s="1"/>
      <c r="D1341" s="1"/>
      <c r="E1341" s="1"/>
      <c r="F1341" s="1"/>
      <c r="G1341" s="1"/>
      <c r="H1341" s="1"/>
    </row>
    <row r="1342" spans="1:8" ht="35.1" hidden="1" customHeight="1">
      <c r="A1342" s="1"/>
      <c r="B1342" s="1"/>
      <c r="C1342" s="1"/>
      <c r="D1342" s="1"/>
      <c r="E1342" s="1"/>
      <c r="F1342" s="1"/>
      <c r="G1342" s="1"/>
      <c r="H1342" s="1"/>
    </row>
    <row r="1343" spans="1:8" ht="35.1" hidden="1" customHeight="1">
      <c r="A1343" s="1"/>
      <c r="B1343" s="1"/>
      <c r="C1343" s="1"/>
      <c r="D1343" s="1"/>
      <c r="E1343" s="1"/>
      <c r="F1343" s="1"/>
      <c r="G1343" s="1"/>
      <c r="H1343" s="1"/>
    </row>
    <row r="1344" spans="1:8" ht="35.1" hidden="1" customHeight="1">
      <c r="A1344" s="1"/>
      <c r="B1344" s="1"/>
      <c r="C1344" s="1"/>
      <c r="D1344" s="1"/>
      <c r="E1344" s="1"/>
      <c r="F1344" s="1"/>
      <c r="G1344" s="1"/>
      <c r="H1344" s="1"/>
    </row>
    <row r="1345" spans="1:8" ht="35.1" hidden="1" customHeight="1">
      <c r="A1345" s="1"/>
      <c r="B1345" s="1"/>
      <c r="C1345" s="1"/>
      <c r="D1345" s="1"/>
      <c r="E1345" s="1"/>
      <c r="F1345" s="1"/>
      <c r="G1345" s="1"/>
      <c r="H1345" s="1"/>
    </row>
    <row r="1346" spans="1:8" ht="35.1" hidden="1" customHeight="1">
      <c r="A1346" s="1"/>
      <c r="B1346" s="1"/>
      <c r="C1346" s="1"/>
      <c r="D1346" s="1"/>
      <c r="E1346" s="1"/>
      <c r="F1346" s="1"/>
      <c r="G1346" s="1"/>
      <c r="H1346" s="1"/>
    </row>
    <row r="1347" spans="1:8" ht="35.1" hidden="1" customHeight="1">
      <c r="A1347" s="1"/>
      <c r="B1347" s="1"/>
      <c r="C1347" s="1"/>
      <c r="D1347" s="1"/>
      <c r="E1347" s="1"/>
      <c r="F1347" s="1"/>
      <c r="G1347" s="1"/>
      <c r="H1347" s="1"/>
    </row>
    <row r="1348" spans="1:8" ht="35.1" hidden="1" customHeight="1">
      <c r="A1348" s="1"/>
      <c r="B1348" s="1"/>
      <c r="C1348" s="1"/>
      <c r="D1348" s="1"/>
      <c r="E1348" s="1"/>
      <c r="F1348" s="1"/>
      <c r="G1348" s="1"/>
      <c r="H1348" s="1"/>
    </row>
    <row r="1349" spans="1:8" ht="35.1" hidden="1" customHeight="1">
      <c r="A1349" s="1"/>
      <c r="B1349" s="1"/>
      <c r="C1349" s="1"/>
      <c r="D1349" s="1"/>
      <c r="E1349" s="1"/>
      <c r="F1349" s="1"/>
      <c r="G1349" s="1"/>
      <c r="H1349" s="1"/>
    </row>
    <row r="1350" spans="1:8" ht="35.1" hidden="1" customHeight="1">
      <c r="A1350" s="1"/>
      <c r="B1350" s="1"/>
      <c r="C1350" s="1"/>
      <c r="D1350" s="1"/>
      <c r="E1350" s="1"/>
      <c r="F1350" s="1"/>
      <c r="G1350" s="1"/>
      <c r="H1350" s="1"/>
    </row>
    <row r="1351" spans="1:8" ht="35.1" hidden="1" customHeight="1">
      <c r="A1351" s="1"/>
      <c r="B1351" s="1"/>
      <c r="C1351" s="1"/>
      <c r="D1351" s="1"/>
      <c r="E1351" s="1"/>
      <c r="F1351" s="1"/>
      <c r="G1351" s="1"/>
      <c r="H1351" s="1"/>
    </row>
    <row r="1352" spans="1:8" ht="35.1" hidden="1" customHeight="1">
      <c r="A1352" s="1"/>
      <c r="B1352" s="1"/>
      <c r="C1352" s="1"/>
      <c r="D1352" s="1"/>
      <c r="E1352" s="1"/>
      <c r="F1352" s="1"/>
      <c r="G1352" s="1"/>
      <c r="H1352" s="1"/>
    </row>
    <row r="1353" spans="1:8" ht="35.1" hidden="1" customHeight="1">
      <c r="A1353" s="1"/>
      <c r="B1353" s="1"/>
      <c r="C1353" s="1"/>
      <c r="D1353" s="1"/>
      <c r="E1353" s="1"/>
      <c r="F1353" s="1"/>
      <c r="G1353" s="1"/>
      <c r="H1353" s="1"/>
    </row>
    <row r="1354" spans="1:8" ht="35.1" hidden="1" customHeight="1">
      <c r="A1354" s="1"/>
      <c r="B1354" s="1"/>
      <c r="C1354" s="1"/>
      <c r="D1354" s="1"/>
      <c r="E1354" s="1"/>
      <c r="F1354" s="1"/>
      <c r="G1354" s="1"/>
      <c r="H1354" s="1"/>
    </row>
    <row r="1355" spans="1:8" ht="35.1" hidden="1" customHeight="1">
      <c r="A1355" s="1"/>
      <c r="B1355" s="1"/>
      <c r="C1355" s="1"/>
      <c r="D1355" s="1"/>
      <c r="E1355" s="1"/>
      <c r="F1355" s="1"/>
      <c r="G1355" s="1"/>
      <c r="H1355" s="1"/>
    </row>
    <row r="1356" spans="1:8" ht="35.1" hidden="1" customHeight="1">
      <c r="A1356" s="1"/>
      <c r="B1356" s="1"/>
      <c r="C1356" s="1"/>
      <c r="D1356" s="1"/>
      <c r="E1356" s="1"/>
      <c r="F1356" s="1"/>
      <c r="G1356" s="1"/>
      <c r="H1356" s="1"/>
    </row>
    <row r="1357" spans="1:8" ht="35.1" hidden="1" customHeight="1">
      <c r="A1357" s="1"/>
      <c r="B1357" s="1"/>
      <c r="C1357" s="1"/>
      <c r="D1357" s="1"/>
      <c r="E1357" s="1"/>
      <c r="F1357" s="1"/>
      <c r="G1357" s="1"/>
      <c r="H1357" s="1"/>
    </row>
    <row r="1358" spans="1:8" ht="35.1" hidden="1" customHeight="1">
      <c r="A1358" s="1"/>
      <c r="B1358" s="1"/>
      <c r="C1358" s="1"/>
      <c r="D1358" s="1"/>
      <c r="E1358" s="1"/>
      <c r="F1358" s="1"/>
      <c r="G1358" s="1"/>
      <c r="H1358" s="1"/>
    </row>
    <row r="1359" spans="1:8" ht="35.1" hidden="1" customHeight="1">
      <c r="A1359" s="1"/>
      <c r="B1359" s="1"/>
      <c r="C1359" s="1"/>
      <c r="D1359" s="1"/>
      <c r="E1359" s="1"/>
      <c r="F1359" s="1"/>
      <c r="G1359" s="1"/>
      <c r="H1359" s="1"/>
    </row>
    <row r="1360" spans="1:8" ht="35.1" hidden="1" customHeight="1">
      <c r="A1360" s="1"/>
      <c r="B1360" s="1"/>
      <c r="C1360" s="1"/>
      <c r="D1360" s="1"/>
      <c r="E1360" s="1"/>
      <c r="F1360" s="1"/>
      <c r="G1360" s="1"/>
      <c r="H1360" s="1"/>
    </row>
    <row r="1361" spans="1:8" ht="35.1" hidden="1" customHeight="1">
      <c r="A1361" s="1"/>
      <c r="B1361" s="1"/>
      <c r="C1361" s="1"/>
      <c r="D1361" s="1"/>
      <c r="E1361" s="1"/>
      <c r="F1361" s="1"/>
      <c r="G1361" s="1"/>
      <c r="H1361" s="1"/>
    </row>
    <row r="1362" spans="1:8" ht="35.1" hidden="1" customHeight="1">
      <c r="A1362" s="1"/>
      <c r="B1362" s="1"/>
      <c r="C1362" s="1"/>
      <c r="D1362" s="1"/>
      <c r="E1362" s="1"/>
      <c r="F1362" s="1"/>
      <c r="G1362" s="1"/>
      <c r="H1362" s="1"/>
    </row>
    <row r="1363" spans="1:8" ht="35.1" hidden="1" customHeight="1">
      <c r="A1363" s="1"/>
      <c r="B1363" s="1"/>
      <c r="C1363" s="1"/>
      <c r="D1363" s="1"/>
      <c r="E1363" s="1"/>
      <c r="F1363" s="1"/>
      <c r="G1363" s="1"/>
      <c r="H1363" s="1"/>
    </row>
    <row r="1364" spans="1:8" ht="35.1" hidden="1" customHeight="1">
      <c r="A1364" s="1"/>
      <c r="B1364" s="1"/>
      <c r="C1364" s="1"/>
      <c r="D1364" s="1"/>
      <c r="E1364" s="1"/>
      <c r="F1364" s="1"/>
      <c r="G1364" s="1"/>
      <c r="H1364" s="1"/>
    </row>
    <row r="1365" spans="1:8" ht="35.1" hidden="1" customHeight="1">
      <c r="A1365" s="1"/>
      <c r="B1365" s="1"/>
      <c r="C1365" s="1"/>
      <c r="D1365" s="1"/>
      <c r="E1365" s="1"/>
      <c r="F1365" s="1"/>
      <c r="G1365" s="1"/>
      <c r="H1365" s="1"/>
    </row>
    <row r="1366" spans="1:8" ht="35.1" hidden="1" customHeight="1">
      <c r="A1366" s="1"/>
      <c r="B1366" s="1"/>
      <c r="C1366" s="1"/>
      <c r="D1366" s="1"/>
      <c r="E1366" s="1"/>
      <c r="F1366" s="1"/>
      <c r="G1366" s="1"/>
      <c r="H1366" s="1"/>
    </row>
    <row r="1367" spans="1:8" ht="35.1" hidden="1" customHeight="1">
      <c r="A1367" s="1"/>
      <c r="B1367" s="1"/>
      <c r="C1367" s="1"/>
      <c r="D1367" s="1"/>
      <c r="E1367" s="1"/>
      <c r="F1367" s="1"/>
      <c r="G1367" s="1"/>
      <c r="H1367" s="1"/>
    </row>
    <row r="1368" spans="1:8" ht="35.1" hidden="1" customHeight="1">
      <c r="A1368" s="1"/>
      <c r="B1368" s="1"/>
      <c r="C1368" s="1"/>
      <c r="D1368" s="1"/>
      <c r="E1368" s="1"/>
      <c r="F1368" s="1"/>
      <c r="G1368" s="1"/>
      <c r="H1368" s="1"/>
    </row>
    <row r="1369" spans="1:8" ht="35.1" hidden="1" customHeight="1">
      <c r="A1369" s="1"/>
      <c r="B1369" s="1"/>
      <c r="C1369" s="1"/>
      <c r="D1369" s="1"/>
      <c r="E1369" s="1"/>
      <c r="F1369" s="1"/>
      <c r="G1369" s="1"/>
      <c r="H1369" s="1"/>
    </row>
    <row r="1370" spans="1:8" ht="35.1" hidden="1" customHeight="1">
      <c r="A1370" s="1"/>
      <c r="B1370" s="1"/>
      <c r="C1370" s="1"/>
      <c r="D1370" s="1"/>
      <c r="E1370" s="1"/>
      <c r="F1370" s="1"/>
      <c r="G1370" s="1"/>
      <c r="H1370" s="1"/>
    </row>
    <row r="1371" spans="1:8" ht="35.1" hidden="1" customHeight="1">
      <c r="A1371" s="1"/>
      <c r="B1371" s="1"/>
      <c r="C1371" s="1"/>
      <c r="D1371" s="1"/>
      <c r="E1371" s="1"/>
      <c r="F1371" s="1"/>
      <c r="G1371" s="1"/>
      <c r="H1371" s="1"/>
    </row>
    <row r="1372" spans="1:8" ht="35.1" hidden="1" customHeight="1">
      <c r="A1372" s="1"/>
      <c r="B1372" s="1"/>
      <c r="C1372" s="1"/>
      <c r="D1372" s="1"/>
      <c r="E1372" s="1"/>
      <c r="F1372" s="1"/>
      <c r="G1372" s="1"/>
      <c r="H1372" s="1"/>
    </row>
    <row r="1373" spans="1:8" ht="35.1" hidden="1" customHeight="1">
      <c r="A1373" s="1"/>
      <c r="B1373" s="1"/>
      <c r="C1373" s="1"/>
      <c r="D1373" s="1"/>
      <c r="E1373" s="1"/>
      <c r="F1373" s="1"/>
      <c r="G1373" s="1"/>
      <c r="H1373" s="1"/>
    </row>
    <row r="1374" spans="1:8" ht="35.1" hidden="1" customHeight="1">
      <c r="A1374" s="1"/>
      <c r="B1374" s="1"/>
      <c r="C1374" s="1"/>
      <c r="D1374" s="1"/>
      <c r="E1374" s="1"/>
      <c r="F1374" s="1"/>
      <c r="G1374" s="1"/>
      <c r="H1374" s="1"/>
    </row>
    <row r="1375" spans="1:8" ht="35.1" hidden="1" customHeight="1">
      <c r="A1375" s="1"/>
      <c r="B1375" s="1"/>
      <c r="C1375" s="1"/>
      <c r="D1375" s="1"/>
      <c r="E1375" s="1"/>
      <c r="F1375" s="1"/>
      <c r="G1375" s="1"/>
      <c r="H1375" s="1"/>
    </row>
    <row r="1376" spans="1:8" ht="35.1" hidden="1" customHeight="1">
      <c r="A1376" s="1"/>
      <c r="B1376" s="1"/>
      <c r="C1376" s="1"/>
      <c r="D1376" s="1"/>
      <c r="E1376" s="1"/>
      <c r="F1376" s="1"/>
      <c r="G1376" s="1"/>
      <c r="H1376" s="1"/>
    </row>
    <row r="1377" spans="1:8" ht="35.1" hidden="1" customHeight="1">
      <c r="A1377" s="1"/>
      <c r="B1377" s="1"/>
      <c r="C1377" s="1"/>
      <c r="D1377" s="1"/>
      <c r="E1377" s="1"/>
      <c r="F1377" s="1"/>
      <c r="G1377" s="1"/>
      <c r="H1377" s="1"/>
    </row>
    <row r="1378" spans="1:8" ht="35.1" hidden="1" customHeight="1">
      <c r="A1378" s="1"/>
      <c r="B1378" s="1"/>
      <c r="C1378" s="1"/>
      <c r="D1378" s="1"/>
      <c r="E1378" s="1"/>
      <c r="F1378" s="1"/>
      <c r="G1378" s="1"/>
      <c r="H1378" s="1"/>
    </row>
    <row r="1379" spans="1:8" ht="35.1" hidden="1" customHeight="1">
      <c r="A1379" s="1"/>
      <c r="B1379" s="1"/>
      <c r="C1379" s="1"/>
      <c r="D1379" s="1"/>
      <c r="E1379" s="1"/>
      <c r="F1379" s="1"/>
      <c r="G1379" s="1"/>
      <c r="H1379" s="1"/>
    </row>
    <row r="1380" spans="1:8" ht="35.1" hidden="1" customHeight="1">
      <c r="A1380" s="1"/>
      <c r="B1380" s="1"/>
      <c r="C1380" s="1"/>
      <c r="D1380" s="1"/>
      <c r="E1380" s="1"/>
      <c r="F1380" s="1"/>
      <c r="G1380" s="1"/>
      <c r="H1380" s="1"/>
    </row>
    <row r="1381" spans="1:8" ht="35.1" hidden="1" customHeight="1">
      <c r="A1381" s="1"/>
      <c r="B1381" s="1"/>
      <c r="C1381" s="1"/>
      <c r="D1381" s="1"/>
      <c r="E1381" s="1"/>
      <c r="F1381" s="1"/>
      <c r="G1381" s="1"/>
      <c r="H1381" s="1"/>
    </row>
    <row r="1382" spans="1:8" ht="35.1" hidden="1" customHeight="1">
      <c r="A1382" s="1"/>
      <c r="B1382" s="1"/>
      <c r="C1382" s="1"/>
      <c r="D1382" s="1"/>
      <c r="E1382" s="1"/>
      <c r="F1382" s="1"/>
      <c r="G1382" s="1"/>
      <c r="H1382" s="1"/>
    </row>
    <row r="1383" spans="1:8" ht="35.1" hidden="1" customHeight="1">
      <c r="A1383" s="1"/>
      <c r="B1383" s="1"/>
      <c r="C1383" s="1"/>
      <c r="D1383" s="1"/>
      <c r="E1383" s="1"/>
      <c r="F1383" s="1"/>
      <c r="G1383" s="1"/>
      <c r="H1383" s="1"/>
    </row>
    <row r="1384" spans="1:8" ht="35.1" hidden="1" customHeight="1">
      <c r="A1384" s="1"/>
      <c r="B1384" s="1"/>
      <c r="C1384" s="1"/>
      <c r="D1384" s="1"/>
      <c r="E1384" s="1"/>
      <c r="F1384" s="1"/>
      <c r="G1384" s="1"/>
      <c r="H1384" s="1"/>
    </row>
    <row r="1385" spans="1:8" ht="35.1" hidden="1" customHeight="1">
      <c r="A1385" s="1"/>
      <c r="B1385" s="1"/>
      <c r="C1385" s="1"/>
      <c r="D1385" s="1"/>
      <c r="E1385" s="1"/>
      <c r="F1385" s="1"/>
      <c r="G1385" s="1"/>
      <c r="H1385" s="1"/>
    </row>
    <row r="1386" spans="1:8" ht="35.1" hidden="1" customHeight="1">
      <c r="A1386" s="1"/>
      <c r="B1386" s="1"/>
      <c r="C1386" s="1"/>
      <c r="D1386" s="1"/>
      <c r="E1386" s="1"/>
      <c r="F1386" s="1"/>
      <c r="G1386" s="1"/>
      <c r="H1386" s="1"/>
    </row>
    <row r="1387" spans="1:8" ht="35.1" hidden="1" customHeight="1">
      <c r="A1387" s="1"/>
      <c r="B1387" s="1"/>
      <c r="C1387" s="1"/>
      <c r="D1387" s="1"/>
      <c r="E1387" s="1"/>
      <c r="F1387" s="1"/>
      <c r="G1387" s="1"/>
      <c r="H1387" s="1"/>
    </row>
    <row r="1388" spans="1:8" ht="35.1" hidden="1" customHeight="1">
      <c r="A1388" s="1"/>
      <c r="B1388" s="1"/>
      <c r="C1388" s="1"/>
      <c r="D1388" s="1"/>
      <c r="E1388" s="1"/>
      <c r="F1388" s="1"/>
      <c r="G1388" s="1"/>
      <c r="H1388" s="1"/>
    </row>
    <row r="1389" spans="1:8" ht="35.1" hidden="1" customHeight="1">
      <c r="A1389" s="1"/>
      <c r="B1389" s="1"/>
      <c r="C1389" s="1"/>
      <c r="D1389" s="1"/>
      <c r="E1389" s="1"/>
      <c r="F1389" s="1"/>
      <c r="G1389" s="1"/>
      <c r="H1389" s="1"/>
    </row>
    <row r="1390" spans="1:8" ht="35.1" hidden="1" customHeight="1">
      <c r="A1390" s="1"/>
      <c r="B1390" s="1"/>
      <c r="C1390" s="1"/>
      <c r="D1390" s="1"/>
      <c r="E1390" s="1"/>
      <c r="F1390" s="1"/>
      <c r="G1390" s="1"/>
      <c r="H1390" s="1"/>
    </row>
    <row r="1391" spans="1:8" ht="35.1" hidden="1" customHeight="1">
      <c r="A1391" s="1"/>
      <c r="B1391" s="1"/>
      <c r="C1391" s="1"/>
      <c r="D1391" s="1"/>
      <c r="E1391" s="1"/>
      <c r="F1391" s="1"/>
      <c r="G1391" s="1"/>
      <c r="H1391" s="1"/>
    </row>
    <row r="1392" spans="1:8" ht="35.1" hidden="1" customHeight="1">
      <c r="A1392" s="1"/>
      <c r="B1392" s="1"/>
      <c r="C1392" s="1"/>
      <c r="D1392" s="1"/>
      <c r="E1392" s="1"/>
      <c r="F1392" s="1"/>
      <c r="G1392" s="1"/>
      <c r="H1392" s="1"/>
    </row>
    <row r="1393" spans="1:8" ht="35.1" hidden="1" customHeight="1">
      <c r="A1393" s="1"/>
      <c r="B1393" s="1"/>
      <c r="C1393" s="1"/>
      <c r="D1393" s="1"/>
      <c r="E1393" s="1"/>
      <c r="F1393" s="1"/>
      <c r="G1393" s="1"/>
      <c r="H1393" s="1"/>
    </row>
    <row r="1394" spans="1:8" ht="35.1" hidden="1" customHeight="1">
      <c r="A1394" s="1"/>
      <c r="B1394" s="1"/>
      <c r="C1394" s="1"/>
      <c r="D1394" s="1"/>
      <c r="E1394" s="1"/>
      <c r="F1394" s="1"/>
      <c r="G1394" s="1"/>
      <c r="H1394" s="1"/>
    </row>
    <row r="1395" spans="1:8" ht="35.1" hidden="1" customHeight="1">
      <c r="A1395" s="1"/>
      <c r="B1395" s="1"/>
      <c r="C1395" s="1"/>
      <c r="D1395" s="1"/>
      <c r="E1395" s="1"/>
      <c r="F1395" s="1"/>
      <c r="G1395" s="1"/>
      <c r="H1395" s="1"/>
    </row>
    <row r="1396" spans="1:8" ht="35.1" hidden="1" customHeight="1">
      <c r="A1396" s="1"/>
      <c r="B1396" s="1"/>
      <c r="C1396" s="1"/>
      <c r="D1396" s="1"/>
      <c r="E1396" s="1"/>
      <c r="F1396" s="1"/>
      <c r="G1396" s="1"/>
      <c r="H1396" s="1"/>
    </row>
    <row r="1397" spans="1:8" ht="35.1" hidden="1" customHeight="1">
      <c r="A1397" s="1"/>
      <c r="B1397" s="1"/>
      <c r="C1397" s="1"/>
      <c r="D1397" s="1"/>
      <c r="E1397" s="1"/>
      <c r="F1397" s="1"/>
      <c r="G1397" s="1"/>
      <c r="H1397" s="1"/>
    </row>
    <row r="1398" spans="1:8" ht="35.1" hidden="1" customHeight="1">
      <c r="A1398" s="1"/>
      <c r="B1398" s="1"/>
      <c r="C1398" s="1"/>
      <c r="D1398" s="1"/>
      <c r="E1398" s="1"/>
      <c r="F1398" s="1"/>
      <c r="G1398" s="1"/>
      <c r="H1398" s="1"/>
    </row>
    <row r="1399" spans="1:8" ht="35.1" hidden="1" customHeight="1">
      <c r="A1399" s="1"/>
      <c r="B1399" s="1"/>
      <c r="C1399" s="1"/>
      <c r="D1399" s="1"/>
      <c r="E1399" s="1"/>
      <c r="F1399" s="1"/>
      <c r="G1399" s="1"/>
      <c r="H1399" s="1"/>
    </row>
    <row r="1400" spans="1:8" ht="35.1" hidden="1" customHeight="1">
      <c r="A1400" s="1"/>
      <c r="B1400" s="1"/>
      <c r="C1400" s="1"/>
      <c r="D1400" s="1"/>
      <c r="E1400" s="1"/>
      <c r="F1400" s="1"/>
      <c r="G1400" s="1"/>
      <c r="H1400" s="1"/>
    </row>
    <row r="1401" spans="1:8" ht="35.1" hidden="1" customHeight="1">
      <c r="A1401" s="1"/>
      <c r="B1401" s="1"/>
      <c r="C1401" s="1"/>
      <c r="D1401" s="1"/>
      <c r="E1401" s="1"/>
      <c r="F1401" s="1"/>
      <c r="G1401" s="1"/>
      <c r="H1401" s="1"/>
    </row>
    <row r="1402" spans="1:8" ht="35.1" hidden="1" customHeight="1">
      <c r="A1402" s="1"/>
      <c r="B1402" s="1"/>
      <c r="C1402" s="1"/>
      <c r="D1402" s="1"/>
      <c r="E1402" s="1"/>
      <c r="F1402" s="1"/>
      <c r="G1402" s="1"/>
      <c r="H1402" s="1"/>
    </row>
    <row r="1403" spans="1:8" ht="35.1" hidden="1" customHeight="1">
      <c r="A1403" s="1"/>
      <c r="B1403" s="1"/>
      <c r="C1403" s="1"/>
      <c r="D1403" s="1"/>
      <c r="E1403" s="1"/>
      <c r="F1403" s="1"/>
      <c r="G1403" s="1"/>
      <c r="H1403" s="1"/>
    </row>
    <row r="1404" spans="1:8" ht="35.1" hidden="1" customHeight="1">
      <c r="A1404" s="1"/>
      <c r="B1404" s="1"/>
      <c r="C1404" s="1"/>
      <c r="D1404" s="1"/>
      <c r="E1404" s="1"/>
      <c r="F1404" s="1"/>
      <c r="G1404" s="1"/>
      <c r="H1404" s="1"/>
    </row>
    <row r="1405" spans="1:8" ht="35.1" hidden="1" customHeight="1">
      <c r="A1405" s="1"/>
      <c r="B1405" s="1"/>
      <c r="C1405" s="1"/>
      <c r="D1405" s="1"/>
      <c r="E1405" s="1"/>
      <c r="F1405" s="1"/>
      <c r="G1405" s="1"/>
      <c r="H1405" s="1"/>
    </row>
    <row r="1406" spans="1:8" ht="35.1" hidden="1" customHeight="1">
      <c r="A1406" s="1"/>
      <c r="B1406" s="1"/>
      <c r="C1406" s="1"/>
      <c r="D1406" s="1"/>
      <c r="E1406" s="1"/>
      <c r="F1406" s="1"/>
      <c r="G1406" s="1"/>
      <c r="H1406" s="1"/>
    </row>
    <row r="1407" spans="1:8" ht="35.1" hidden="1" customHeight="1">
      <c r="A1407" s="1"/>
      <c r="B1407" s="1"/>
      <c r="C1407" s="1"/>
      <c r="D1407" s="1"/>
      <c r="E1407" s="1"/>
      <c r="F1407" s="1"/>
      <c r="G1407" s="1"/>
      <c r="H1407" s="1"/>
    </row>
    <row r="1408" spans="1:8" ht="35.1" hidden="1" customHeight="1">
      <c r="A1408" s="1"/>
      <c r="B1408" s="1"/>
      <c r="C1408" s="1"/>
      <c r="D1408" s="1"/>
      <c r="E1408" s="1"/>
      <c r="F1408" s="1"/>
      <c r="G1408" s="1"/>
      <c r="H1408" s="1"/>
    </row>
    <row r="1409" spans="1:8" ht="35.1" hidden="1" customHeight="1">
      <c r="A1409" s="1"/>
      <c r="B1409" s="1"/>
      <c r="C1409" s="1"/>
      <c r="D1409" s="1"/>
      <c r="E1409" s="1"/>
      <c r="F1409" s="1"/>
      <c r="G1409" s="1"/>
      <c r="H1409" s="1"/>
    </row>
    <row r="1410" spans="1:8" ht="35.1" hidden="1" customHeight="1">
      <c r="A1410" s="1"/>
      <c r="B1410" s="1"/>
      <c r="C1410" s="1"/>
      <c r="D1410" s="1"/>
      <c r="E1410" s="1"/>
      <c r="F1410" s="1"/>
      <c r="G1410" s="1"/>
      <c r="H1410" s="1"/>
    </row>
    <row r="1411" spans="1:8" ht="35.1" hidden="1" customHeight="1">
      <c r="A1411" s="1"/>
      <c r="B1411" s="1"/>
      <c r="C1411" s="1"/>
      <c r="D1411" s="1"/>
      <c r="E1411" s="1"/>
      <c r="F1411" s="1"/>
      <c r="G1411" s="1"/>
      <c r="H1411" s="1"/>
    </row>
    <row r="1412" spans="1:8" ht="35.1" hidden="1" customHeight="1">
      <c r="A1412" s="1"/>
      <c r="B1412" s="1"/>
      <c r="C1412" s="1"/>
      <c r="D1412" s="1"/>
      <c r="E1412" s="1"/>
      <c r="F1412" s="1"/>
      <c r="G1412" s="1"/>
      <c r="H1412" s="1"/>
    </row>
    <row r="1413" spans="1:8" ht="35.1" hidden="1" customHeight="1">
      <c r="A1413" s="1"/>
      <c r="B1413" s="1"/>
      <c r="C1413" s="1"/>
      <c r="D1413" s="1"/>
      <c r="E1413" s="1"/>
      <c r="F1413" s="1"/>
      <c r="G1413" s="1"/>
      <c r="H1413" s="1"/>
    </row>
    <row r="1414" spans="1:8" ht="35.1" hidden="1" customHeight="1">
      <c r="A1414" s="1"/>
      <c r="B1414" s="1"/>
      <c r="C1414" s="1"/>
      <c r="D1414" s="1"/>
      <c r="E1414" s="1"/>
      <c r="F1414" s="1"/>
      <c r="G1414" s="1"/>
      <c r="H1414" s="1"/>
    </row>
    <row r="1415" spans="1:8" ht="35.1" hidden="1" customHeight="1">
      <c r="A1415" s="1"/>
      <c r="B1415" s="1"/>
      <c r="C1415" s="1"/>
      <c r="D1415" s="1"/>
      <c r="E1415" s="1"/>
      <c r="F1415" s="1"/>
      <c r="G1415" s="1"/>
      <c r="H1415" s="1"/>
    </row>
    <row r="1416" spans="1:8" ht="35.1" hidden="1" customHeight="1">
      <c r="A1416" s="1"/>
      <c r="B1416" s="1"/>
      <c r="C1416" s="1"/>
      <c r="D1416" s="1"/>
      <c r="E1416" s="1"/>
      <c r="F1416" s="1"/>
      <c r="G1416" s="1"/>
      <c r="H1416" s="1"/>
    </row>
    <row r="1417" spans="1:8" ht="35.1" hidden="1" customHeight="1">
      <c r="A1417" s="1"/>
      <c r="B1417" s="1"/>
      <c r="C1417" s="1"/>
      <c r="D1417" s="1"/>
      <c r="E1417" s="1"/>
      <c r="F1417" s="1"/>
      <c r="G1417" s="1"/>
      <c r="H1417" s="1"/>
    </row>
    <row r="1418" spans="1:8" ht="35.1" hidden="1" customHeight="1">
      <c r="A1418" s="1"/>
      <c r="B1418" s="1"/>
      <c r="C1418" s="1"/>
      <c r="D1418" s="1"/>
      <c r="E1418" s="1"/>
      <c r="F1418" s="1"/>
      <c r="G1418" s="1"/>
      <c r="H1418" s="1"/>
    </row>
    <row r="1419" spans="1:8" ht="35.1" hidden="1" customHeight="1">
      <c r="A1419" s="1"/>
      <c r="B1419" s="1"/>
      <c r="C1419" s="1"/>
      <c r="D1419" s="1"/>
      <c r="E1419" s="1"/>
      <c r="F1419" s="1"/>
      <c r="G1419" s="1"/>
      <c r="H1419" s="1"/>
    </row>
    <row r="1420" spans="1:8" ht="35.1" hidden="1" customHeight="1">
      <c r="A1420" s="1"/>
      <c r="B1420" s="1"/>
      <c r="C1420" s="1"/>
      <c r="D1420" s="1"/>
      <c r="E1420" s="1"/>
      <c r="F1420" s="1"/>
      <c r="G1420" s="1"/>
      <c r="H1420" s="1"/>
    </row>
    <row r="1421" spans="1:8" ht="35.1" hidden="1" customHeight="1">
      <c r="A1421" s="1"/>
      <c r="B1421" s="1"/>
      <c r="C1421" s="1"/>
      <c r="D1421" s="1"/>
      <c r="E1421" s="1"/>
      <c r="F1421" s="1"/>
      <c r="G1421" s="1"/>
      <c r="H1421" s="1"/>
    </row>
    <row r="1422" spans="1:8" ht="35.1" hidden="1" customHeight="1">
      <c r="A1422" s="1"/>
      <c r="B1422" s="1"/>
      <c r="C1422" s="1"/>
      <c r="D1422" s="1"/>
      <c r="E1422" s="1"/>
      <c r="F1422" s="1"/>
      <c r="G1422" s="1"/>
      <c r="H1422" s="1"/>
    </row>
    <row r="1423" spans="1:8" ht="35.1" hidden="1" customHeight="1">
      <c r="A1423" s="1"/>
      <c r="B1423" s="1"/>
      <c r="C1423" s="1"/>
      <c r="D1423" s="1"/>
      <c r="E1423" s="1"/>
      <c r="F1423" s="1"/>
      <c r="G1423" s="1"/>
      <c r="H1423" s="1"/>
    </row>
    <row r="1424" spans="1:8" ht="35.1" hidden="1" customHeight="1">
      <c r="A1424" s="1"/>
      <c r="B1424" s="1"/>
      <c r="C1424" s="1"/>
      <c r="D1424" s="1"/>
      <c r="E1424" s="1"/>
      <c r="F1424" s="1"/>
      <c r="G1424" s="1"/>
      <c r="H1424" s="1"/>
    </row>
    <row r="1425" spans="1:8" ht="35.1" hidden="1" customHeight="1">
      <c r="A1425" s="1"/>
      <c r="B1425" s="1"/>
      <c r="C1425" s="1"/>
      <c r="D1425" s="1"/>
      <c r="E1425" s="1"/>
      <c r="F1425" s="1"/>
      <c r="G1425" s="1"/>
      <c r="H1425" s="1"/>
    </row>
    <row r="1426" spans="1:8" ht="35.1" hidden="1" customHeight="1">
      <c r="A1426" s="1"/>
      <c r="B1426" s="1"/>
      <c r="C1426" s="1"/>
      <c r="D1426" s="1"/>
      <c r="E1426" s="1"/>
      <c r="F1426" s="1"/>
      <c r="G1426" s="1"/>
      <c r="H1426" s="1"/>
    </row>
    <row r="1427" spans="1:8" ht="35.1" hidden="1" customHeight="1">
      <c r="A1427" s="1"/>
      <c r="B1427" s="1"/>
      <c r="C1427" s="1"/>
      <c r="D1427" s="1"/>
      <c r="E1427" s="1"/>
      <c r="F1427" s="1"/>
      <c r="G1427" s="1"/>
      <c r="H1427" s="1"/>
    </row>
    <row r="1428" spans="1:8" ht="35.1" hidden="1" customHeight="1">
      <c r="A1428" s="1"/>
      <c r="B1428" s="1"/>
      <c r="C1428" s="1"/>
      <c r="D1428" s="1"/>
      <c r="E1428" s="1"/>
      <c r="F1428" s="1"/>
      <c r="G1428" s="1"/>
      <c r="H1428" s="1"/>
    </row>
    <row r="1429" spans="1:8" ht="35.1" hidden="1" customHeight="1">
      <c r="A1429" s="1"/>
      <c r="B1429" s="1"/>
      <c r="C1429" s="1"/>
      <c r="D1429" s="1"/>
      <c r="E1429" s="1"/>
      <c r="F1429" s="1"/>
      <c r="G1429" s="1"/>
      <c r="H1429" s="1"/>
    </row>
    <row r="1430" spans="1:8" ht="35.1" hidden="1" customHeight="1">
      <c r="A1430" s="1"/>
      <c r="B1430" s="1"/>
      <c r="C1430" s="1"/>
      <c r="D1430" s="1"/>
      <c r="E1430" s="1"/>
      <c r="F1430" s="1"/>
      <c r="G1430" s="1"/>
      <c r="H1430" s="1"/>
    </row>
    <row r="1431" spans="1:8" ht="35.1" hidden="1" customHeight="1">
      <c r="A1431" s="1"/>
      <c r="B1431" s="1"/>
      <c r="C1431" s="1"/>
      <c r="D1431" s="1"/>
      <c r="E1431" s="1"/>
      <c r="F1431" s="1"/>
      <c r="G1431" s="1"/>
      <c r="H1431" s="1"/>
    </row>
    <row r="1432" spans="1:8" ht="35.1" hidden="1" customHeight="1">
      <c r="A1432" s="1"/>
      <c r="B1432" s="1"/>
      <c r="C1432" s="1"/>
      <c r="D1432" s="1"/>
      <c r="E1432" s="1"/>
      <c r="F1432" s="1"/>
      <c r="G1432" s="1"/>
      <c r="H1432" s="1"/>
    </row>
    <row r="1433" spans="1:8" ht="35.1" hidden="1" customHeight="1">
      <c r="A1433" s="1"/>
      <c r="B1433" s="1"/>
      <c r="C1433" s="1"/>
      <c r="D1433" s="1"/>
      <c r="E1433" s="1"/>
      <c r="F1433" s="1"/>
      <c r="G1433" s="1"/>
      <c r="H1433" s="1"/>
    </row>
    <row r="1434" spans="1:8" ht="35.1" hidden="1" customHeight="1">
      <c r="A1434" s="1"/>
      <c r="B1434" s="1"/>
      <c r="C1434" s="1"/>
      <c r="D1434" s="1"/>
      <c r="E1434" s="1"/>
      <c r="F1434" s="1"/>
      <c r="G1434" s="1"/>
      <c r="H1434" s="1"/>
    </row>
    <row r="1435" spans="1:8" ht="35.1" hidden="1" customHeight="1">
      <c r="A1435" s="1"/>
      <c r="B1435" s="1"/>
      <c r="C1435" s="1"/>
      <c r="D1435" s="1"/>
      <c r="E1435" s="1"/>
      <c r="F1435" s="1"/>
      <c r="G1435" s="1"/>
      <c r="H1435" s="1"/>
    </row>
    <row r="1436" spans="1:8" ht="35.1" hidden="1" customHeight="1">
      <c r="A1436" s="1"/>
      <c r="B1436" s="1"/>
      <c r="C1436" s="1"/>
      <c r="D1436" s="1"/>
      <c r="E1436" s="1"/>
      <c r="F1436" s="1"/>
      <c r="G1436" s="1"/>
      <c r="H1436" s="1"/>
    </row>
    <row r="1437" spans="1:8" ht="35.1" hidden="1" customHeight="1">
      <c r="A1437" s="1"/>
      <c r="B1437" s="1"/>
      <c r="C1437" s="1"/>
      <c r="D1437" s="1"/>
      <c r="E1437" s="1"/>
      <c r="F1437" s="1"/>
      <c r="G1437" s="1"/>
      <c r="H1437" s="1"/>
    </row>
    <row r="1438" spans="1:8" ht="35.1" hidden="1" customHeight="1">
      <c r="A1438" s="1"/>
      <c r="B1438" s="1"/>
      <c r="C1438" s="1"/>
      <c r="D1438" s="1"/>
      <c r="E1438" s="1"/>
      <c r="F1438" s="1"/>
      <c r="G1438" s="1"/>
      <c r="H1438" s="1"/>
    </row>
    <row r="1439" spans="1:8" ht="35.1" hidden="1" customHeight="1">
      <c r="A1439" s="1"/>
      <c r="B1439" s="1"/>
      <c r="C1439" s="1"/>
      <c r="D1439" s="1"/>
      <c r="E1439" s="1"/>
      <c r="F1439" s="1"/>
      <c r="G1439" s="1"/>
      <c r="H1439" s="1"/>
    </row>
    <row r="1440" spans="1:8" ht="35.1" hidden="1" customHeight="1">
      <c r="A1440" s="1"/>
      <c r="B1440" s="1"/>
      <c r="C1440" s="1"/>
      <c r="D1440" s="1"/>
      <c r="E1440" s="1"/>
      <c r="F1440" s="1"/>
      <c r="G1440" s="1"/>
      <c r="H1440" s="1"/>
    </row>
    <row r="1441" spans="1:8" ht="35.1" hidden="1" customHeight="1">
      <c r="A1441" s="1"/>
      <c r="B1441" s="1"/>
      <c r="C1441" s="1"/>
      <c r="D1441" s="1"/>
      <c r="E1441" s="1"/>
      <c r="F1441" s="1"/>
      <c r="G1441" s="1"/>
      <c r="H1441" s="1"/>
    </row>
    <row r="1442" spans="1:8" ht="35.1" hidden="1" customHeight="1">
      <c r="A1442" s="1"/>
      <c r="B1442" s="1"/>
      <c r="C1442" s="1"/>
      <c r="D1442" s="1"/>
      <c r="E1442" s="1"/>
      <c r="F1442" s="1"/>
      <c r="G1442" s="1"/>
      <c r="H1442" s="1"/>
    </row>
    <row r="1443" spans="1:8" ht="35.1" hidden="1" customHeight="1">
      <c r="A1443" s="1"/>
      <c r="B1443" s="1"/>
      <c r="C1443" s="1"/>
      <c r="D1443" s="1"/>
      <c r="E1443" s="1"/>
      <c r="F1443" s="1"/>
      <c r="G1443" s="1"/>
      <c r="H1443" s="1"/>
    </row>
    <row r="1444" spans="1:8" ht="35.1" hidden="1" customHeight="1">
      <c r="A1444" s="1"/>
      <c r="B1444" s="1"/>
      <c r="C1444" s="1"/>
      <c r="D1444" s="1"/>
      <c r="E1444" s="1"/>
      <c r="F1444" s="1"/>
      <c r="G1444" s="1"/>
      <c r="H1444" s="1"/>
    </row>
    <row r="1445" spans="1:8" ht="35.1" hidden="1" customHeight="1">
      <c r="A1445" s="1"/>
      <c r="B1445" s="1"/>
      <c r="C1445" s="1"/>
      <c r="D1445" s="1"/>
      <c r="E1445" s="1"/>
      <c r="F1445" s="1"/>
      <c r="G1445" s="1"/>
      <c r="H1445" s="1"/>
    </row>
    <row r="1446" spans="1:8" ht="35.1" hidden="1" customHeight="1">
      <c r="A1446" s="1"/>
      <c r="B1446" s="1"/>
      <c r="C1446" s="1"/>
      <c r="D1446" s="1"/>
      <c r="E1446" s="1"/>
      <c r="F1446" s="1"/>
      <c r="G1446" s="1"/>
      <c r="H1446" s="1"/>
    </row>
    <row r="1447" spans="1:8" ht="35.1" hidden="1" customHeight="1">
      <c r="A1447" s="1"/>
      <c r="B1447" s="1"/>
      <c r="C1447" s="1"/>
      <c r="D1447" s="1"/>
      <c r="E1447" s="1"/>
      <c r="F1447" s="1"/>
      <c r="G1447" s="1"/>
      <c r="H1447" s="1"/>
    </row>
    <row r="1448" spans="1:8" ht="35.1" hidden="1" customHeight="1">
      <c r="A1448" s="1"/>
      <c r="B1448" s="1"/>
      <c r="C1448" s="1"/>
      <c r="D1448" s="1"/>
      <c r="E1448" s="1"/>
      <c r="F1448" s="1"/>
      <c r="G1448" s="1"/>
      <c r="H1448" s="1"/>
    </row>
    <row r="1449" spans="1:8" ht="35.1" hidden="1" customHeight="1">
      <c r="A1449" s="1"/>
      <c r="B1449" s="1"/>
      <c r="C1449" s="1"/>
      <c r="D1449" s="1"/>
      <c r="E1449" s="1"/>
      <c r="F1449" s="1"/>
      <c r="G1449" s="1"/>
      <c r="H1449" s="1"/>
    </row>
    <row r="1450" spans="1:8" ht="35.1" hidden="1" customHeight="1">
      <c r="A1450" s="1"/>
      <c r="B1450" s="1"/>
      <c r="C1450" s="1"/>
      <c r="D1450" s="1"/>
      <c r="E1450" s="1"/>
      <c r="F1450" s="1"/>
      <c r="G1450" s="1"/>
      <c r="H1450" s="1"/>
    </row>
    <row r="1451" spans="1:8" ht="35.1" hidden="1" customHeight="1">
      <c r="A1451" s="1"/>
      <c r="B1451" s="1"/>
      <c r="C1451" s="1"/>
      <c r="D1451" s="1"/>
      <c r="E1451" s="1"/>
      <c r="F1451" s="1"/>
      <c r="G1451" s="1"/>
      <c r="H1451" s="1"/>
    </row>
    <row r="1452" spans="1:8" ht="35.1" hidden="1" customHeight="1">
      <c r="A1452" s="1"/>
      <c r="B1452" s="1"/>
      <c r="C1452" s="1"/>
      <c r="D1452" s="1"/>
      <c r="E1452" s="1"/>
      <c r="F1452" s="1"/>
      <c r="G1452" s="1"/>
      <c r="H1452" s="1"/>
    </row>
    <row r="1453" spans="1:8" ht="35.1" hidden="1" customHeight="1">
      <c r="A1453" s="1"/>
      <c r="B1453" s="1"/>
      <c r="C1453" s="1"/>
      <c r="D1453" s="1"/>
      <c r="E1453" s="1"/>
      <c r="F1453" s="1"/>
      <c r="G1453" s="1"/>
      <c r="H1453" s="1"/>
    </row>
    <row r="1454" spans="1:8" ht="35.1" hidden="1" customHeight="1">
      <c r="A1454" s="1"/>
      <c r="B1454" s="1"/>
      <c r="C1454" s="1"/>
      <c r="D1454" s="1"/>
      <c r="E1454" s="1"/>
      <c r="F1454" s="1"/>
      <c r="G1454" s="1"/>
      <c r="H1454" s="1"/>
    </row>
    <row r="1455" spans="1:8" ht="35.1" hidden="1" customHeight="1">
      <c r="A1455" s="1"/>
      <c r="B1455" s="1"/>
      <c r="C1455" s="1"/>
      <c r="D1455" s="1"/>
      <c r="E1455" s="1"/>
      <c r="F1455" s="1"/>
      <c r="G1455" s="1"/>
      <c r="H1455" s="1"/>
    </row>
    <row r="1456" spans="1:8" ht="35.1" hidden="1" customHeight="1">
      <c r="A1456" s="1"/>
      <c r="B1456" s="1"/>
      <c r="C1456" s="1"/>
      <c r="D1456" s="1"/>
      <c r="E1456" s="1"/>
      <c r="F1456" s="1"/>
      <c r="G1456" s="1"/>
      <c r="H1456" s="1"/>
    </row>
    <row r="1457" spans="1:8" ht="35.1" hidden="1" customHeight="1">
      <c r="A1457" s="1"/>
      <c r="B1457" s="1"/>
      <c r="C1457" s="1"/>
      <c r="D1457" s="1"/>
      <c r="E1457" s="1"/>
      <c r="F1457" s="1"/>
      <c r="G1457" s="1"/>
      <c r="H1457" s="1"/>
    </row>
    <row r="1458" spans="1:8" ht="35.1" hidden="1" customHeight="1">
      <c r="A1458" s="1"/>
      <c r="B1458" s="1"/>
      <c r="C1458" s="1"/>
      <c r="D1458" s="1"/>
      <c r="E1458" s="1"/>
      <c r="F1458" s="1"/>
      <c r="G1458" s="1"/>
      <c r="H1458" s="1"/>
    </row>
    <row r="1459" spans="1:8" ht="35.1" hidden="1" customHeight="1">
      <c r="A1459" s="1"/>
      <c r="B1459" s="1"/>
      <c r="C1459" s="1"/>
      <c r="D1459" s="1"/>
      <c r="E1459" s="1"/>
      <c r="F1459" s="1"/>
      <c r="G1459" s="1"/>
      <c r="H1459" s="1"/>
    </row>
    <row r="1460" spans="1:8" ht="35.1" hidden="1" customHeight="1">
      <c r="A1460" s="1"/>
      <c r="B1460" s="1"/>
      <c r="C1460" s="1"/>
      <c r="D1460" s="1"/>
      <c r="E1460" s="1"/>
      <c r="F1460" s="1"/>
      <c r="G1460" s="1"/>
      <c r="H1460" s="1"/>
    </row>
    <row r="1461" spans="1:8" ht="35.1" hidden="1" customHeight="1">
      <c r="A1461" s="1"/>
      <c r="B1461" s="1"/>
      <c r="C1461" s="1"/>
      <c r="D1461" s="1"/>
      <c r="E1461" s="1"/>
      <c r="F1461" s="1"/>
      <c r="G1461" s="1"/>
      <c r="H1461" s="1"/>
    </row>
    <row r="1462" spans="1:8" ht="35.1" hidden="1" customHeight="1">
      <c r="A1462" s="1"/>
      <c r="B1462" s="1"/>
      <c r="C1462" s="1"/>
      <c r="D1462" s="1"/>
      <c r="E1462" s="1"/>
      <c r="F1462" s="1"/>
      <c r="G1462" s="1"/>
      <c r="H1462" s="1"/>
    </row>
    <row r="1463" spans="1:8" ht="35.1" hidden="1" customHeight="1">
      <c r="A1463" s="1"/>
      <c r="B1463" s="1"/>
      <c r="C1463" s="1"/>
      <c r="D1463" s="1"/>
      <c r="E1463" s="1"/>
      <c r="F1463" s="1"/>
      <c r="G1463" s="1"/>
      <c r="H1463" s="1"/>
    </row>
    <row r="1464" spans="1:8" ht="35.1" hidden="1" customHeight="1">
      <c r="A1464" s="1"/>
      <c r="B1464" s="1"/>
      <c r="C1464" s="1"/>
      <c r="D1464" s="1"/>
      <c r="E1464" s="1"/>
      <c r="F1464" s="1"/>
      <c r="G1464" s="1"/>
      <c r="H1464" s="1"/>
    </row>
    <row r="1465" spans="1:8" ht="35.1" hidden="1" customHeight="1">
      <c r="A1465" s="1"/>
      <c r="B1465" s="1"/>
      <c r="C1465" s="1"/>
      <c r="D1465" s="1"/>
      <c r="E1465" s="1"/>
      <c r="F1465" s="1"/>
      <c r="G1465" s="1"/>
      <c r="H1465" s="1"/>
    </row>
    <row r="1466" spans="1:8" ht="35.1" hidden="1" customHeight="1">
      <c r="A1466" s="1"/>
      <c r="B1466" s="1"/>
      <c r="C1466" s="1"/>
      <c r="D1466" s="1"/>
      <c r="E1466" s="1"/>
      <c r="F1466" s="1"/>
      <c r="G1466" s="1"/>
      <c r="H1466" s="1"/>
    </row>
    <row r="1467" spans="1:8" ht="35.1" hidden="1" customHeight="1">
      <c r="A1467" s="1"/>
      <c r="B1467" s="1"/>
      <c r="C1467" s="1"/>
      <c r="D1467" s="1"/>
      <c r="E1467" s="1"/>
      <c r="F1467" s="1"/>
      <c r="G1467" s="1"/>
      <c r="H1467" s="1"/>
    </row>
    <row r="1468" spans="1:8" ht="35.1" hidden="1" customHeight="1">
      <c r="A1468" s="1"/>
      <c r="B1468" s="1"/>
      <c r="C1468" s="1"/>
      <c r="D1468" s="1"/>
      <c r="E1468" s="1"/>
      <c r="F1468" s="1"/>
      <c r="G1468" s="1"/>
      <c r="H1468" s="1"/>
    </row>
    <row r="1469" spans="1:8" ht="35.1" hidden="1" customHeight="1">
      <c r="A1469" s="1"/>
      <c r="B1469" s="1"/>
      <c r="C1469" s="1"/>
      <c r="D1469" s="1"/>
      <c r="E1469" s="1"/>
      <c r="F1469" s="1"/>
      <c r="G1469" s="1"/>
      <c r="H1469" s="1"/>
    </row>
    <row r="1470" spans="1:8" ht="35.1" hidden="1" customHeight="1">
      <c r="A1470" s="1"/>
      <c r="B1470" s="1"/>
      <c r="C1470" s="1"/>
      <c r="D1470" s="1"/>
      <c r="E1470" s="1"/>
      <c r="F1470" s="1"/>
      <c r="G1470" s="1"/>
      <c r="H1470" s="1"/>
    </row>
    <row r="1471" spans="1:8" ht="35.1" hidden="1" customHeight="1">
      <c r="A1471" s="1"/>
      <c r="B1471" s="1"/>
      <c r="C1471" s="1"/>
      <c r="D1471" s="1"/>
      <c r="E1471" s="1"/>
      <c r="F1471" s="1"/>
      <c r="G1471" s="1"/>
      <c r="H1471" s="1"/>
    </row>
    <row r="1472" spans="1:8" ht="35.1" hidden="1" customHeight="1">
      <c r="A1472" s="1"/>
      <c r="B1472" s="1"/>
      <c r="C1472" s="1"/>
      <c r="D1472" s="1"/>
      <c r="E1472" s="1"/>
      <c r="F1472" s="1"/>
      <c r="G1472" s="1"/>
      <c r="H1472" s="1"/>
    </row>
    <row r="1473" spans="1:8" ht="35.1" hidden="1" customHeight="1">
      <c r="A1473" s="1"/>
      <c r="B1473" s="1"/>
      <c r="C1473" s="1"/>
      <c r="D1473" s="1"/>
      <c r="E1473" s="1"/>
      <c r="F1473" s="1"/>
      <c r="G1473" s="1"/>
      <c r="H1473" s="1"/>
    </row>
    <row r="1474" spans="1:8" ht="35.1" hidden="1" customHeight="1">
      <c r="A1474" s="1"/>
      <c r="B1474" s="1"/>
      <c r="C1474" s="1"/>
      <c r="D1474" s="1"/>
      <c r="E1474" s="1"/>
      <c r="F1474" s="1"/>
      <c r="G1474" s="1"/>
      <c r="H1474" s="1"/>
    </row>
    <row r="1475" spans="1:8" ht="35.1" hidden="1" customHeight="1">
      <c r="A1475" s="1"/>
      <c r="B1475" s="1"/>
      <c r="C1475" s="1"/>
      <c r="D1475" s="1"/>
      <c r="E1475" s="1"/>
      <c r="F1475" s="1"/>
      <c r="G1475" s="1"/>
      <c r="H1475" s="1"/>
    </row>
    <row r="1476" spans="1:8" ht="35.1" hidden="1" customHeight="1">
      <c r="A1476" s="1"/>
      <c r="B1476" s="1"/>
      <c r="C1476" s="1"/>
      <c r="D1476" s="1"/>
      <c r="E1476" s="1"/>
      <c r="F1476" s="1"/>
      <c r="G1476" s="1"/>
      <c r="H1476" s="1"/>
    </row>
    <row r="1477" spans="1:8" ht="35.1" hidden="1" customHeight="1">
      <c r="A1477" s="1"/>
      <c r="B1477" s="1"/>
      <c r="C1477" s="1"/>
      <c r="D1477" s="1"/>
      <c r="E1477" s="1"/>
      <c r="F1477" s="1"/>
      <c r="G1477" s="1"/>
      <c r="H1477" s="1"/>
    </row>
    <row r="1478" spans="1:8" ht="35.1" hidden="1" customHeight="1">
      <c r="A1478" s="1"/>
      <c r="B1478" s="1"/>
      <c r="C1478" s="1"/>
      <c r="D1478" s="1"/>
      <c r="E1478" s="1"/>
      <c r="F1478" s="1"/>
      <c r="G1478" s="1"/>
      <c r="H1478" s="1"/>
    </row>
    <row r="1479" spans="1:8" ht="35.1" hidden="1" customHeight="1">
      <c r="A1479" s="1"/>
      <c r="B1479" s="1"/>
      <c r="C1479" s="1"/>
      <c r="D1479" s="1"/>
      <c r="E1479" s="1"/>
      <c r="F1479" s="1"/>
      <c r="G1479" s="1"/>
      <c r="H1479" s="1"/>
    </row>
    <row r="1480" spans="1:8" ht="35.1" hidden="1" customHeight="1">
      <c r="A1480" s="1"/>
      <c r="B1480" s="1"/>
      <c r="C1480" s="1"/>
      <c r="D1480" s="1"/>
      <c r="E1480" s="1"/>
      <c r="F1480" s="1"/>
      <c r="G1480" s="1"/>
      <c r="H1480" s="1"/>
    </row>
    <row r="1481" spans="1:8" ht="35.1" hidden="1" customHeight="1">
      <c r="A1481" s="1"/>
      <c r="B1481" s="1"/>
      <c r="C1481" s="1"/>
      <c r="D1481" s="1"/>
      <c r="E1481" s="1"/>
      <c r="F1481" s="1"/>
      <c r="G1481" s="1"/>
      <c r="H1481" s="1"/>
    </row>
    <row r="1482" spans="1:8" ht="35.1" hidden="1" customHeight="1">
      <c r="A1482" s="1"/>
      <c r="B1482" s="1"/>
      <c r="C1482" s="1"/>
      <c r="D1482" s="1"/>
      <c r="E1482" s="1"/>
      <c r="F1482" s="1"/>
      <c r="G1482" s="1"/>
      <c r="H1482" s="1"/>
    </row>
    <row r="1483" spans="1:8" ht="35.1" hidden="1" customHeight="1">
      <c r="A1483" s="1"/>
      <c r="B1483" s="1"/>
      <c r="C1483" s="1"/>
      <c r="D1483" s="1"/>
      <c r="E1483" s="1"/>
      <c r="F1483" s="1"/>
      <c r="G1483" s="1"/>
      <c r="H1483" s="1"/>
    </row>
    <row r="1484" spans="1:8" ht="35.1" hidden="1" customHeight="1">
      <c r="A1484" s="1"/>
      <c r="B1484" s="1"/>
      <c r="C1484" s="1"/>
      <c r="D1484" s="1"/>
      <c r="E1484" s="1"/>
      <c r="F1484" s="1"/>
      <c r="G1484" s="1"/>
      <c r="H1484" s="1"/>
    </row>
    <row r="1485" spans="1:8" ht="35.1" hidden="1" customHeight="1">
      <c r="A1485" s="1"/>
      <c r="B1485" s="1"/>
      <c r="C1485" s="1"/>
      <c r="D1485" s="1"/>
      <c r="E1485" s="1"/>
      <c r="F1485" s="1"/>
      <c r="G1485" s="1"/>
      <c r="H1485" s="1"/>
    </row>
    <row r="1486" spans="1:8" ht="35.1" hidden="1" customHeight="1">
      <c r="A1486" s="1"/>
      <c r="B1486" s="1"/>
      <c r="C1486" s="1"/>
      <c r="D1486" s="1"/>
      <c r="E1486" s="1"/>
      <c r="F1486" s="1"/>
      <c r="G1486" s="1"/>
      <c r="H1486" s="1"/>
    </row>
    <row r="1487" spans="1:8" ht="35.1" hidden="1" customHeight="1">
      <c r="A1487" s="1"/>
      <c r="B1487" s="1"/>
      <c r="C1487" s="1"/>
      <c r="D1487" s="1"/>
      <c r="E1487" s="1"/>
      <c r="F1487" s="1"/>
      <c r="G1487" s="1"/>
      <c r="H1487" s="1"/>
    </row>
    <row r="1488" spans="1:8" ht="35.1" hidden="1" customHeight="1">
      <c r="A1488" s="1"/>
      <c r="B1488" s="1"/>
      <c r="C1488" s="1"/>
      <c r="D1488" s="1"/>
      <c r="E1488" s="1"/>
      <c r="F1488" s="1"/>
      <c r="G1488" s="1"/>
      <c r="H1488" s="1"/>
    </row>
    <row r="1489" spans="1:8" ht="35.1" hidden="1" customHeight="1">
      <c r="A1489" s="1"/>
      <c r="B1489" s="1"/>
      <c r="C1489" s="1"/>
      <c r="D1489" s="1"/>
      <c r="E1489" s="1"/>
      <c r="F1489" s="1"/>
      <c r="G1489" s="1"/>
      <c r="H1489" s="1"/>
    </row>
    <row r="1490" spans="1:8" ht="35.1" hidden="1" customHeight="1">
      <c r="A1490" s="1"/>
      <c r="B1490" s="1"/>
      <c r="C1490" s="1"/>
      <c r="D1490" s="1"/>
      <c r="E1490" s="1"/>
      <c r="F1490" s="1"/>
      <c r="G1490" s="1"/>
      <c r="H1490" s="1"/>
    </row>
    <row r="1491" spans="1:8" ht="35.1" hidden="1" customHeight="1">
      <c r="A1491" s="1"/>
      <c r="B1491" s="1"/>
      <c r="C1491" s="1"/>
      <c r="D1491" s="1"/>
      <c r="E1491" s="1"/>
      <c r="F1491" s="1"/>
      <c r="G1491" s="1"/>
      <c r="H1491" s="1"/>
    </row>
    <row r="1492" spans="1:8" ht="35.1" hidden="1" customHeight="1">
      <c r="A1492" s="1"/>
      <c r="B1492" s="1"/>
      <c r="C1492" s="1"/>
      <c r="D1492" s="1"/>
      <c r="E1492" s="1"/>
      <c r="F1492" s="1"/>
      <c r="G1492" s="1"/>
      <c r="H1492" s="1"/>
    </row>
    <row r="1493" spans="1:8" ht="35.1" hidden="1" customHeight="1">
      <c r="A1493" s="1"/>
      <c r="B1493" s="1"/>
      <c r="C1493" s="1"/>
      <c r="D1493" s="1"/>
      <c r="E1493" s="1"/>
      <c r="F1493" s="1"/>
      <c r="G1493" s="1"/>
      <c r="H1493" s="1"/>
    </row>
    <row r="1494" spans="1:8" ht="35.1" hidden="1" customHeight="1">
      <c r="A1494" s="1"/>
      <c r="B1494" s="1"/>
      <c r="C1494" s="1"/>
      <c r="D1494" s="1"/>
      <c r="E1494" s="1"/>
      <c r="F1494" s="1"/>
      <c r="G1494" s="1"/>
      <c r="H1494" s="1"/>
    </row>
    <row r="1495" spans="1:8" ht="35.1" hidden="1" customHeight="1">
      <c r="A1495" s="1"/>
      <c r="B1495" s="1"/>
      <c r="C1495" s="1"/>
      <c r="D1495" s="1"/>
      <c r="E1495" s="1"/>
      <c r="F1495" s="1"/>
      <c r="G1495" s="1"/>
      <c r="H1495" s="1"/>
    </row>
    <row r="1496" spans="1:8" ht="35.1" hidden="1" customHeight="1">
      <c r="A1496" s="1"/>
      <c r="B1496" s="1"/>
      <c r="C1496" s="1"/>
      <c r="D1496" s="1"/>
      <c r="E1496" s="1"/>
      <c r="F1496" s="1"/>
      <c r="G1496" s="1"/>
      <c r="H1496" s="1"/>
    </row>
    <row r="1497" spans="1:8" ht="35.1" hidden="1" customHeight="1">
      <c r="A1497" s="1"/>
      <c r="B1497" s="1"/>
      <c r="C1497" s="1"/>
      <c r="D1497" s="1"/>
      <c r="E1497" s="1"/>
      <c r="F1497" s="1"/>
      <c r="G1497" s="1"/>
      <c r="H1497" s="1"/>
    </row>
    <row r="1498" spans="1:8" ht="35.1" hidden="1" customHeight="1">
      <c r="A1498" s="1"/>
      <c r="B1498" s="1"/>
      <c r="C1498" s="1"/>
      <c r="D1498" s="1"/>
      <c r="E1498" s="1"/>
      <c r="F1498" s="1"/>
      <c r="G1498" s="1"/>
      <c r="H1498" s="1"/>
    </row>
    <row r="1499" spans="1:8" ht="35.1" hidden="1" customHeight="1">
      <c r="A1499" s="1"/>
      <c r="B1499" s="1"/>
      <c r="C1499" s="1"/>
      <c r="D1499" s="1"/>
      <c r="E1499" s="1"/>
      <c r="F1499" s="1"/>
      <c r="G1499" s="1"/>
      <c r="H1499" s="1"/>
    </row>
    <row r="1500" spans="1:8" ht="35.1" hidden="1" customHeight="1">
      <c r="A1500" s="1"/>
      <c r="B1500" s="1"/>
      <c r="C1500" s="1"/>
      <c r="D1500" s="1"/>
      <c r="E1500" s="1"/>
      <c r="F1500" s="1"/>
      <c r="G1500" s="1"/>
      <c r="H1500" s="1"/>
    </row>
    <row r="1501" spans="1:8" ht="35.1" hidden="1" customHeight="1">
      <c r="A1501" s="1"/>
      <c r="B1501" s="1"/>
      <c r="C1501" s="1"/>
      <c r="D1501" s="1"/>
      <c r="E1501" s="1"/>
      <c r="F1501" s="1"/>
      <c r="G1501" s="1"/>
      <c r="H1501" s="1"/>
    </row>
    <row r="1502" spans="1:8" ht="35.1" hidden="1" customHeight="1">
      <c r="A1502" s="1"/>
      <c r="B1502" s="1"/>
      <c r="C1502" s="1"/>
      <c r="D1502" s="1"/>
      <c r="E1502" s="1"/>
      <c r="F1502" s="1"/>
      <c r="G1502" s="1"/>
      <c r="H1502" s="1"/>
    </row>
    <row r="1503" spans="1:8" ht="35.1" hidden="1" customHeight="1">
      <c r="A1503" s="1"/>
      <c r="B1503" s="1"/>
      <c r="C1503" s="1"/>
      <c r="D1503" s="1"/>
      <c r="E1503" s="1"/>
      <c r="F1503" s="1"/>
      <c r="G1503" s="1"/>
      <c r="H1503" s="1"/>
    </row>
    <row r="1504" spans="1:8" ht="35.1" hidden="1" customHeight="1">
      <c r="A1504" s="1"/>
      <c r="B1504" s="1"/>
      <c r="C1504" s="1"/>
      <c r="D1504" s="1"/>
      <c r="E1504" s="1"/>
      <c r="F1504" s="1"/>
      <c r="G1504" s="1"/>
      <c r="H1504" s="1"/>
    </row>
    <row r="1505" spans="1:8" ht="35.1" hidden="1" customHeight="1">
      <c r="A1505" s="1"/>
      <c r="B1505" s="1"/>
      <c r="C1505" s="1"/>
      <c r="D1505" s="1"/>
      <c r="E1505" s="1"/>
      <c r="F1505" s="1"/>
      <c r="G1505" s="1"/>
      <c r="H1505" s="1"/>
    </row>
    <row r="1506" spans="1:8" ht="35.1" hidden="1" customHeight="1">
      <c r="A1506" s="1"/>
      <c r="B1506" s="1"/>
      <c r="C1506" s="1"/>
      <c r="D1506" s="1"/>
      <c r="E1506" s="1"/>
      <c r="F1506" s="1"/>
      <c r="G1506" s="1"/>
      <c r="H1506" s="1"/>
    </row>
    <row r="1507" spans="1:8" ht="35.1" hidden="1" customHeight="1">
      <c r="A1507" s="1"/>
      <c r="B1507" s="1"/>
      <c r="C1507" s="1"/>
      <c r="D1507" s="1"/>
      <c r="E1507" s="1"/>
      <c r="F1507" s="1"/>
      <c r="G1507" s="1"/>
      <c r="H1507" s="1"/>
    </row>
    <row r="1508" spans="1:8" ht="35.1" hidden="1" customHeight="1">
      <c r="A1508" s="1"/>
      <c r="B1508" s="1"/>
      <c r="C1508" s="1"/>
      <c r="D1508" s="1"/>
      <c r="E1508" s="1"/>
      <c r="F1508" s="1"/>
      <c r="G1508" s="1"/>
      <c r="H1508" s="1"/>
    </row>
    <row r="1509" spans="1:8" ht="35.1" hidden="1" customHeight="1">
      <c r="A1509" s="1"/>
      <c r="B1509" s="1"/>
      <c r="C1509" s="1"/>
      <c r="D1509" s="1"/>
      <c r="E1509" s="1"/>
      <c r="F1509" s="1"/>
      <c r="G1509" s="1"/>
      <c r="H1509" s="1"/>
    </row>
    <row r="1510" spans="1:8" ht="35.1" hidden="1" customHeight="1">
      <c r="A1510" s="1"/>
      <c r="B1510" s="1"/>
      <c r="C1510" s="1"/>
      <c r="D1510" s="1"/>
      <c r="E1510" s="1"/>
      <c r="F1510" s="1"/>
      <c r="G1510" s="1"/>
      <c r="H1510" s="1"/>
    </row>
    <row r="1511" spans="1:8" ht="35.1" hidden="1" customHeight="1">
      <c r="A1511" s="1"/>
      <c r="B1511" s="1"/>
      <c r="C1511" s="1"/>
      <c r="D1511" s="1"/>
      <c r="E1511" s="1"/>
      <c r="F1511" s="1"/>
      <c r="G1511" s="1"/>
      <c r="H1511" s="1"/>
    </row>
    <row r="1512" spans="1:8" ht="35.1" hidden="1" customHeight="1">
      <c r="A1512" s="1"/>
      <c r="B1512" s="1"/>
      <c r="C1512" s="1"/>
      <c r="D1512" s="1"/>
      <c r="E1512" s="1"/>
      <c r="F1512" s="1"/>
      <c r="G1512" s="1"/>
      <c r="H1512" s="1"/>
    </row>
    <row r="1513" spans="1:8" ht="35.1" hidden="1" customHeight="1">
      <c r="A1513" s="1"/>
      <c r="B1513" s="1"/>
      <c r="C1513" s="1"/>
      <c r="D1513" s="1"/>
      <c r="E1513" s="1"/>
      <c r="F1513" s="1"/>
      <c r="G1513" s="1"/>
      <c r="H1513" s="1"/>
    </row>
    <row r="1514" spans="1:8" ht="35.1" hidden="1" customHeight="1">
      <c r="A1514" s="1"/>
      <c r="B1514" s="1"/>
      <c r="C1514" s="1"/>
      <c r="D1514" s="1"/>
      <c r="E1514" s="1"/>
      <c r="F1514" s="1"/>
      <c r="G1514" s="1"/>
      <c r="H1514" s="1"/>
    </row>
    <row r="1515" spans="1:8" ht="35.1" hidden="1" customHeight="1">
      <c r="A1515" s="1"/>
      <c r="B1515" s="1"/>
      <c r="C1515" s="1"/>
      <c r="D1515" s="1"/>
      <c r="E1515" s="1"/>
      <c r="F1515" s="1"/>
      <c r="G1515" s="1"/>
      <c r="H1515" s="1"/>
    </row>
    <row r="1516" spans="1:8" ht="35.1" hidden="1" customHeight="1">
      <c r="A1516" s="1"/>
      <c r="B1516" s="1"/>
      <c r="C1516" s="1"/>
      <c r="D1516" s="1"/>
      <c r="E1516" s="1"/>
      <c r="F1516" s="1"/>
      <c r="G1516" s="1"/>
      <c r="H1516" s="1"/>
    </row>
    <row r="1517" spans="1:8" ht="35.1" hidden="1" customHeight="1">
      <c r="A1517" s="1"/>
      <c r="B1517" s="1"/>
      <c r="C1517" s="1"/>
      <c r="D1517" s="1"/>
      <c r="E1517" s="1"/>
      <c r="F1517" s="1"/>
      <c r="G1517" s="1"/>
      <c r="H1517" s="1"/>
    </row>
    <row r="1518" spans="1:8" ht="35.1" hidden="1" customHeight="1">
      <c r="A1518" s="1"/>
      <c r="B1518" s="1"/>
      <c r="C1518" s="1"/>
      <c r="D1518" s="1"/>
      <c r="E1518" s="1"/>
      <c r="F1518" s="1"/>
      <c r="G1518" s="1"/>
      <c r="H1518" s="1"/>
    </row>
    <row r="1519" spans="1:8" ht="35.1" hidden="1" customHeight="1">
      <c r="A1519" s="1"/>
      <c r="B1519" s="1"/>
      <c r="C1519" s="1"/>
      <c r="D1519" s="1"/>
      <c r="E1519" s="1"/>
      <c r="F1519" s="1"/>
      <c r="G1519" s="1"/>
      <c r="H1519" s="1"/>
    </row>
    <row r="1520" spans="1:8" ht="35.1" hidden="1" customHeight="1">
      <c r="A1520" s="1"/>
      <c r="B1520" s="1"/>
      <c r="C1520" s="1"/>
      <c r="D1520" s="1"/>
      <c r="E1520" s="1"/>
      <c r="F1520" s="1"/>
      <c r="G1520" s="1"/>
      <c r="H1520" s="1"/>
    </row>
    <row r="1521" spans="1:8" ht="35.1" hidden="1" customHeight="1">
      <c r="A1521" s="1"/>
      <c r="B1521" s="1"/>
      <c r="C1521" s="1"/>
      <c r="D1521" s="1"/>
      <c r="E1521" s="1"/>
      <c r="F1521" s="1"/>
      <c r="G1521" s="1"/>
      <c r="H1521" s="1"/>
    </row>
    <row r="1522" spans="1:8" ht="35.1" hidden="1" customHeight="1">
      <c r="A1522" s="1"/>
      <c r="B1522" s="1"/>
      <c r="C1522" s="1"/>
      <c r="D1522" s="1"/>
      <c r="E1522" s="1"/>
      <c r="F1522" s="1"/>
      <c r="G1522" s="1"/>
      <c r="H1522" s="1"/>
    </row>
    <row r="1523" spans="1:8" ht="35.1" hidden="1" customHeight="1">
      <c r="A1523" s="1"/>
      <c r="B1523" s="1"/>
      <c r="C1523" s="1"/>
      <c r="D1523" s="1"/>
      <c r="E1523" s="1"/>
      <c r="F1523" s="1"/>
      <c r="G1523" s="1"/>
      <c r="H1523" s="1"/>
    </row>
    <row r="1524" spans="1:8" ht="35.1" hidden="1" customHeight="1">
      <c r="A1524" s="1"/>
      <c r="B1524" s="1"/>
      <c r="C1524" s="1"/>
      <c r="D1524" s="1"/>
      <c r="E1524" s="1"/>
      <c r="F1524" s="1"/>
      <c r="G1524" s="1"/>
      <c r="H1524" s="1"/>
    </row>
    <row r="1525" spans="1:8" ht="35.1" hidden="1" customHeight="1">
      <c r="A1525" s="1"/>
      <c r="B1525" s="1"/>
      <c r="C1525" s="1"/>
      <c r="D1525" s="1"/>
      <c r="E1525" s="1"/>
      <c r="F1525" s="1"/>
      <c r="G1525" s="1"/>
      <c r="H1525" s="1"/>
    </row>
    <row r="1526" spans="1:8" ht="35.1" hidden="1" customHeight="1">
      <c r="A1526" s="1"/>
      <c r="B1526" s="1"/>
      <c r="C1526" s="1"/>
      <c r="D1526" s="1"/>
      <c r="E1526" s="1"/>
      <c r="F1526" s="1"/>
      <c r="G1526" s="1"/>
      <c r="H1526" s="1"/>
    </row>
    <row r="1527" spans="1:8" ht="35.1" hidden="1" customHeight="1">
      <c r="A1527" s="1"/>
      <c r="B1527" s="1"/>
      <c r="C1527" s="1"/>
      <c r="D1527" s="1"/>
      <c r="E1527" s="1"/>
      <c r="F1527" s="1"/>
      <c r="G1527" s="1"/>
      <c r="H1527" s="1"/>
    </row>
    <row r="1528" spans="1:8" ht="35.1" hidden="1" customHeight="1">
      <c r="A1528" s="1"/>
      <c r="B1528" s="1"/>
      <c r="C1528" s="1"/>
      <c r="D1528" s="1"/>
      <c r="E1528" s="1"/>
      <c r="F1528" s="1"/>
      <c r="G1528" s="1"/>
      <c r="H1528" s="1"/>
    </row>
    <row r="1529" spans="1:8" ht="35.1" hidden="1" customHeight="1">
      <c r="A1529" s="1"/>
      <c r="B1529" s="1"/>
      <c r="C1529" s="1"/>
      <c r="D1529" s="1"/>
      <c r="E1529" s="1"/>
      <c r="F1529" s="1"/>
      <c r="G1529" s="1"/>
      <c r="H1529" s="1"/>
    </row>
    <row r="1530" spans="1:8" ht="35.1" hidden="1" customHeight="1">
      <c r="A1530" s="1"/>
      <c r="B1530" s="1"/>
      <c r="C1530" s="1"/>
      <c r="D1530" s="1"/>
      <c r="E1530" s="1"/>
      <c r="F1530" s="1"/>
      <c r="G1530" s="1"/>
      <c r="H1530" s="1"/>
    </row>
    <row r="1531" spans="1:8" ht="35.1" hidden="1" customHeight="1">
      <c r="A1531" s="1"/>
      <c r="B1531" s="1"/>
      <c r="C1531" s="1"/>
      <c r="D1531" s="1"/>
      <c r="E1531" s="1"/>
      <c r="F1531" s="1"/>
      <c r="G1531" s="1"/>
      <c r="H1531" s="1"/>
    </row>
    <row r="1532" spans="1:8" ht="35.1" hidden="1" customHeight="1">
      <c r="A1532" s="1"/>
      <c r="B1532" s="1"/>
      <c r="C1532" s="1"/>
      <c r="D1532" s="1"/>
      <c r="E1532" s="1"/>
      <c r="F1532" s="1"/>
      <c r="G1532" s="1"/>
      <c r="H1532" s="1"/>
    </row>
    <row r="1533" spans="1:8" ht="35.1" hidden="1" customHeight="1">
      <c r="A1533" s="1"/>
      <c r="B1533" s="1"/>
      <c r="C1533" s="1"/>
      <c r="D1533" s="1"/>
      <c r="E1533" s="1"/>
      <c r="F1533" s="1"/>
      <c r="G1533" s="1"/>
      <c r="H1533" s="1"/>
    </row>
    <row r="1534" spans="1:8" ht="35.1" hidden="1" customHeight="1">
      <c r="A1534" s="1"/>
      <c r="B1534" s="1"/>
      <c r="C1534" s="1"/>
      <c r="D1534" s="1"/>
      <c r="E1534" s="1"/>
      <c r="F1534" s="1"/>
      <c r="G1534" s="1"/>
      <c r="H1534" s="1"/>
    </row>
    <row r="1535" spans="1:8" ht="35.1" hidden="1" customHeight="1">
      <c r="A1535" s="1"/>
      <c r="B1535" s="1"/>
      <c r="C1535" s="1"/>
      <c r="D1535" s="1"/>
      <c r="E1535" s="1"/>
      <c r="F1535" s="1"/>
      <c r="G1535" s="1"/>
      <c r="H1535" s="1"/>
    </row>
    <row r="1536" spans="1:8" ht="35.1" hidden="1" customHeight="1">
      <c r="A1536" s="1"/>
      <c r="B1536" s="1"/>
      <c r="C1536" s="1"/>
      <c r="D1536" s="1"/>
      <c r="E1536" s="1"/>
      <c r="F1536" s="1"/>
      <c r="G1536" s="1"/>
      <c r="H1536" s="1"/>
    </row>
    <row r="1537" spans="1:8" ht="35.1" hidden="1" customHeight="1">
      <c r="A1537" s="1"/>
      <c r="B1537" s="1"/>
      <c r="C1537" s="1"/>
      <c r="D1537" s="1"/>
      <c r="E1537" s="1"/>
      <c r="F1537" s="1"/>
      <c r="G1537" s="1"/>
      <c r="H1537" s="1"/>
    </row>
    <row r="1538" spans="1:8" ht="35.1" hidden="1" customHeight="1">
      <c r="A1538" s="1"/>
      <c r="B1538" s="1"/>
      <c r="C1538" s="1"/>
      <c r="D1538" s="1"/>
      <c r="E1538" s="1"/>
      <c r="F1538" s="1"/>
      <c r="G1538" s="1"/>
      <c r="H1538" s="1"/>
    </row>
    <row r="1539" spans="1:8" ht="35.1" hidden="1" customHeight="1">
      <c r="A1539" s="1"/>
      <c r="B1539" s="1"/>
      <c r="C1539" s="1"/>
      <c r="D1539" s="1"/>
      <c r="E1539" s="1"/>
      <c r="F1539" s="1"/>
      <c r="G1539" s="1"/>
      <c r="H1539" s="1"/>
    </row>
    <row r="1540" spans="1:8" ht="35.1" hidden="1" customHeight="1">
      <c r="A1540" s="1"/>
      <c r="B1540" s="1"/>
      <c r="C1540" s="1"/>
      <c r="D1540" s="1"/>
      <c r="E1540" s="1"/>
      <c r="F1540" s="1"/>
      <c r="G1540" s="1"/>
      <c r="H1540" s="1"/>
    </row>
    <row r="1541" spans="1:8" ht="35.1" hidden="1" customHeight="1">
      <c r="A1541" s="1"/>
      <c r="B1541" s="1"/>
      <c r="C1541" s="1"/>
      <c r="D1541" s="1"/>
      <c r="E1541" s="1"/>
      <c r="F1541" s="1"/>
      <c r="G1541" s="1"/>
      <c r="H1541" s="1"/>
    </row>
    <row r="1542" spans="1:8" ht="35.1" hidden="1" customHeight="1">
      <c r="A1542" s="1"/>
      <c r="B1542" s="1"/>
      <c r="C1542" s="1"/>
      <c r="D1542" s="1"/>
      <c r="E1542" s="1"/>
      <c r="F1542" s="1"/>
      <c r="G1542" s="1"/>
      <c r="H1542" s="1"/>
    </row>
    <row r="1543" spans="1:8" ht="35.1" hidden="1" customHeight="1">
      <c r="A1543" s="1"/>
      <c r="B1543" s="1"/>
      <c r="C1543" s="1"/>
      <c r="D1543" s="1"/>
      <c r="E1543" s="1"/>
      <c r="F1543" s="1"/>
      <c r="G1543" s="1"/>
      <c r="H1543" s="1"/>
    </row>
    <row r="1544" spans="1:8" ht="35.1" hidden="1" customHeight="1">
      <c r="A1544" s="1"/>
      <c r="B1544" s="1"/>
      <c r="C1544" s="1"/>
      <c r="D1544" s="1"/>
      <c r="E1544" s="1"/>
      <c r="F1544" s="1"/>
      <c r="G1544" s="1"/>
      <c r="H1544" s="1"/>
    </row>
    <row r="1545" spans="1:8" ht="35.1" hidden="1" customHeight="1">
      <c r="A1545" s="1"/>
      <c r="B1545" s="1"/>
      <c r="C1545" s="1"/>
      <c r="D1545" s="1"/>
      <c r="E1545" s="1"/>
      <c r="F1545" s="1"/>
      <c r="G1545" s="1"/>
      <c r="H1545" s="1"/>
    </row>
    <row r="1546" spans="1:8" ht="35.1" hidden="1" customHeight="1">
      <c r="A1546" s="1"/>
      <c r="B1546" s="1"/>
      <c r="C1546" s="1"/>
      <c r="D1546" s="1"/>
      <c r="E1546" s="1"/>
      <c r="F1546" s="1"/>
      <c r="G1546" s="1"/>
      <c r="H1546" s="1"/>
    </row>
    <row r="1547" spans="1:8" ht="35.1" hidden="1" customHeight="1">
      <c r="A1547" s="1"/>
      <c r="B1547" s="1"/>
      <c r="C1547" s="1"/>
      <c r="D1547" s="1"/>
      <c r="E1547" s="1"/>
      <c r="F1547" s="1"/>
      <c r="G1547" s="1"/>
      <c r="H1547" s="1"/>
    </row>
    <row r="1548" spans="1:8" ht="35.1" hidden="1" customHeight="1">
      <c r="A1548" s="1"/>
      <c r="B1548" s="1"/>
      <c r="C1548" s="1"/>
      <c r="D1548" s="1"/>
      <c r="E1548" s="1"/>
      <c r="F1548" s="1"/>
      <c r="G1548" s="1"/>
      <c r="H1548" s="1"/>
    </row>
    <row r="1549" spans="1:8" ht="35.1" hidden="1" customHeight="1">
      <c r="A1549" s="1"/>
      <c r="B1549" s="1"/>
      <c r="C1549" s="1"/>
      <c r="D1549" s="1"/>
      <c r="E1549" s="1"/>
      <c r="F1549" s="1"/>
      <c r="G1549" s="1"/>
      <c r="H1549" s="1"/>
    </row>
    <row r="1550" spans="1:8" ht="35.1" hidden="1" customHeight="1">
      <c r="A1550" s="1"/>
      <c r="B1550" s="1"/>
      <c r="C1550" s="1"/>
      <c r="D1550" s="1"/>
      <c r="E1550" s="1"/>
      <c r="F1550" s="1"/>
      <c r="G1550" s="1"/>
      <c r="H1550" s="1"/>
    </row>
    <row r="1551" spans="1:8" ht="35.1" hidden="1" customHeight="1">
      <c r="A1551" s="1"/>
      <c r="B1551" s="1"/>
      <c r="C1551" s="1"/>
      <c r="D1551" s="1"/>
      <c r="E1551" s="1"/>
      <c r="F1551" s="1"/>
      <c r="G1551" s="1"/>
      <c r="H1551" s="1"/>
    </row>
    <row r="1552" spans="1:8" ht="35.1" hidden="1" customHeight="1">
      <c r="A1552" s="1"/>
      <c r="B1552" s="1"/>
      <c r="C1552" s="1"/>
      <c r="D1552" s="1"/>
      <c r="E1552" s="1"/>
      <c r="F1552" s="1"/>
      <c r="G1552" s="1"/>
      <c r="H1552" s="1"/>
    </row>
    <row r="1553" spans="1:8" ht="35.1" hidden="1" customHeight="1">
      <c r="A1553" s="1"/>
      <c r="B1553" s="1"/>
      <c r="C1553" s="1"/>
      <c r="D1553" s="1"/>
      <c r="E1553" s="1"/>
      <c r="F1553" s="1"/>
      <c r="G1553" s="1"/>
      <c r="H1553" s="1"/>
    </row>
    <row r="1554" spans="1:8" ht="35.1" hidden="1" customHeight="1">
      <c r="A1554" s="1"/>
      <c r="B1554" s="1"/>
      <c r="C1554" s="1"/>
      <c r="D1554" s="1"/>
      <c r="E1554" s="1"/>
      <c r="F1554" s="1"/>
      <c r="G1554" s="1"/>
      <c r="H1554" s="1"/>
    </row>
    <row r="1555" spans="1:8" ht="35.1" hidden="1" customHeight="1">
      <c r="A1555" s="1"/>
      <c r="B1555" s="1"/>
      <c r="C1555" s="1"/>
      <c r="D1555" s="1"/>
      <c r="E1555" s="1"/>
      <c r="F1555" s="1"/>
      <c r="G1555" s="1"/>
      <c r="H1555" s="1"/>
    </row>
    <row r="1556" spans="1:8" ht="35.1" hidden="1" customHeight="1">
      <c r="A1556" s="1"/>
      <c r="B1556" s="1"/>
      <c r="C1556" s="1"/>
      <c r="D1556" s="1"/>
      <c r="E1556" s="1"/>
      <c r="F1556" s="1"/>
      <c r="G1556" s="1"/>
      <c r="H1556" s="1"/>
    </row>
    <row r="1557" spans="1:8" ht="35.1" hidden="1" customHeight="1">
      <c r="A1557" s="1"/>
      <c r="B1557" s="1"/>
      <c r="C1557" s="1"/>
      <c r="D1557" s="1"/>
      <c r="E1557" s="1"/>
      <c r="F1557" s="1"/>
      <c r="G1557" s="1"/>
      <c r="H1557" s="1"/>
    </row>
    <row r="1558" spans="1:8" ht="35.1" hidden="1" customHeight="1">
      <c r="A1558" s="1"/>
      <c r="B1558" s="1"/>
      <c r="C1558" s="1"/>
      <c r="D1558" s="1"/>
      <c r="E1558" s="1"/>
      <c r="F1558" s="1"/>
      <c r="G1558" s="1"/>
      <c r="H1558" s="1"/>
    </row>
    <row r="1559" spans="1:8" ht="35.1" hidden="1" customHeight="1">
      <c r="A1559" s="1"/>
      <c r="B1559" s="1"/>
      <c r="C1559" s="1"/>
      <c r="D1559" s="1"/>
      <c r="E1559" s="1"/>
      <c r="F1559" s="1"/>
      <c r="G1559" s="1"/>
      <c r="H1559" s="1"/>
    </row>
    <row r="1560" spans="1:8" ht="35.1" hidden="1" customHeight="1">
      <c r="A1560" s="1"/>
      <c r="B1560" s="1"/>
      <c r="C1560" s="1"/>
      <c r="D1560" s="1"/>
      <c r="E1560" s="1"/>
      <c r="F1560" s="1"/>
      <c r="G1560" s="1"/>
      <c r="H1560" s="1"/>
    </row>
    <row r="1561" spans="1:8" ht="35.1" hidden="1" customHeight="1">
      <c r="A1561" s="1"/>
      <c r="B1561" s="1"/>
      <c r="C1561" s="1"/>
      <c r="D1561" s="1"/>
      <c r="E1561" s="1"/>
      <c r="F1561" s="1"/>
      <c r="G1561" s="1"/>
      <c r="H1561" s="1"/>
    </row>
    <row r="1562" spans="1:8" ht="35.1" hidden="1" customHeight="1">
      <c r="A1562" s="1"/>
      <c r="B1562" s="1"/>
      <c r="C1562" s="1"/>
      <c r="D1562" s="1"/>
      <c r="E1562" s="1"/>
      <c r="F1562" s="1"/>
      <c r="G1562" s="1"/>
      <c r="H1562" s="1"/>
    </row>
    <row r="1563" spans="1:8" ht="35.1" hidden="1" customHeight="1">
      <c r="A1563" s="1"/>
      <c r="B1563" s="1"/>
      <c r="C1563" s="1"/>
      <c r="D1563" s="1"/>
      <c r="E1563" s="1"/>
      <c r="F1563" s="1"/>
      <c r="G1563" s="1"/>
      <c r="H1563" s="1"/>
    </row>
    <row r="1564" spans="1:8" ht="35.1" hidden="1" customHeight="1">
      <c r="A1564" s="1"/>
      <c r="B1564" s="1"/>
      <c r="C1564" s="1"/>
      <c r="D1564" s="1"/>
      <c r="E1564" s="1"/>
      <c r="F1564" s="1"/>
      <c r="G1564" s="1"/>
      <c r="H1564" s="1"/>
    </row>
    <row r="1565" spans="1:8" ht="35.1" hidden="1" customHeight="1">
      <c r="A1565" s="1"/>
      <c r="B1565" s="1"/>
      <c r="C1565" s="1"/>
      <c r="D1565" s="1"/>
      <c r="E1565" s="1"/>
      <c r="F1565" s="1"/>
      <c r="G1565" s="1"/>
      <c r="H1565" s="1"/>
    </row>
    <row r="1566" spans="1:8" ht="35.1" hidden="1" customHeight="1">
      <c r="A1566" s="1"/>
      <c r="B1566" s="1"/>
      <c r="C1566" s="1"/>
      <c r="D1566" s="1"/>
      <c r="E1566" s="1"/>
      <c r="F1566" s="1"/>
      <c r="G1566" s="1"/>
      <c r="H1566" s="1"/>
    </row>
    <row r="1567" spans="1:8" ht="35.1" hidden="1" customHeight="1">
      <c r="A1567" s="1"/>
      <c r="B1567" s="1"/>
      <c r="C1567" s="1"/>
      <c r="D1567" s="1"/>
      <c r="E1567" s="1"/>
      <c r="F1567" s="1"/>
      <c r="G1567" s="1"/>
      <c r="H1567" s="1"/>
    </row>
    <row r="1568" spans="1:8" ht="35.1" hidden="1" customHeight="1">
      <c r="A1568" s="1"/>
      <c r="B1568" s="1"/>
      <c r="C1568" s="1"/>
      <c r="D1568" s="1"/>
      <c r="E1568" s="1"/>
      <c r="F1568" s="1"/>
      <c r="G1568" s="1"/>
      <c r="H1568" s="1"/>
    </row>
    <row r="1569" spans="1:8" ht="35.1" hidden="1" customHeight="1">
      <c r="A1569" s="1"/>
      <c r="B1569" s="1"/>
      <c r="C1569" s="1"/>
      <c r="D1569" s="1"/>
      <c r="E1569" s="1"/>
      <c r="F1569" s="1"/>
      <c r="G1569" s="1"/>
      <c r="H1569" s="1"/>
    </row>
    <row r="1570" spans="1:8" ht="35.1" hidden="1" customHeight="1">
      <c r="A1570" s="1"/>
      <c r="B1570" s="1"/>
      <c r="C1570" s="1"/>
      <c r="D1570" s="1"/>
      <c r="E1570" s="1"/>
      <c r="F1570" s="1"/>
      <c r="G1570" s="1"/>
      <c r="H1570" s="1"/>
    </row>
    <row r="1571" spans="1:8" ht="35.1" hidden="1" customHeight="1">
      <c r="A1571" s="1"/>
      <c r="B1571" s="1"/>
      <c r="C1571" s="1"/>
      <c r="D1571" s="1"/>
      <c r="E1571" s="1"/>
      <c r="F1571" s="1"/>
      <c r="G1571" s="1"/>
      <c r="H1571" s="1"/>
    </row>
    <row r="1572" spans="1:8" ht="35.1" hidden="1" customHeight="1">
      <c r="A1572" s="1"/>
      <c r="B1572" s="1"/>
      <c r="C1572" s="1"/>
      <c r="D1572" s="1"/>
      <c r="E1572" s="1"/>
      <c r="F1572" s="1"/>
      <c r="G1572" s="1"/>
      <c r="H1572" s="1"/>
    </row>
    <row r="1573" spans="1:8" ht="35.1" hidden="1" customHeight="1">
      <c r="A1573" s="1"/>
      <c r="B1573" s="1"/>
      <c r="C1573" s="1"/>
      <c r="D1573" s="1"/>
      <c r="E1573" s="1"/>
      <c r="F1573" s="1"/>
      <c r="G1573" s="1"/>
      <c r="H1573" s="1"/>
    </row>
    <row r="1574" spans="1:8" ht="35.1" hidden="1" customHeight="1">
      <c r="A1574" s="1"/>
      <c r="B1574" s="1"/>
      <c r="C1574" s="1"/>
      <c r="D1574" s="1"/>
      <c r="E1574" s="1"/>
      <c r="F1574" s="1"/>
      <c r="G1574" s="1"/>
      <c r="H1574" s="1"/>
    </row>
    <row r="1575" spans="1:8" ht="35.1" hidden="1" customHeight="1">
      <c r="A1575" s="1"/>
      <c r="B1575" s="1"/>
      <c r="C1575" s="1"/>
      <c r="D1575" s="1"/>
      <c r="E1575" s="1"/>
      <c r="F1575" s="1"/>
      <c r="G1575" s="1"/>
      <c r="H1575" s="1"/>
    </row>
    <row r="1576" spans="1:8" ht="35.1" hidden="1" customHeight="1">
      <c r="A1576" s="1"/>
      <c r="B1576" s="1"/>
      <c r="C1576" s="1"/>
      <c r="D1576" s="1"/>
      <c r="E1576" s="1"/>
      <c r="F1576" s="1"/>
      <c r="G1576" s="1"/>
      <c r="H1576" s="1"/>
    </row>
    <row r="1577" spans="1:8" ht="35.1" hidden="1" customHeight="1">
      <c r="A1577" s="1"/>
      <c r="B1577" s="1"/>
      <c r="C1577" s="1"/>
      <c r="D1577" s="1"/>
      <c r="E1577" s="1"/>
      <c r="F1577" s="1"/>
      <c r="G1577" s="1"/>
      <c r="H1577" s="1"/>
    </row>
    <row r="1578" spans="1:8" ht="35.1" hidden="1" customHeight="1">
      <c r="A1578" s="1"/>
      <c r="B1578" s="1"/>
      <c r="C1578" s="1"/>
      <c r="D1578" s="1"/>
      <c r="E1578" s="1"/>
      <c r="F1578" s="1"/>
      <c r="G1578" s="1"/>
      <c r="H1578" s="1"/>
    </row>
    <row r="1579" spans="1:8" ht="35.1" hidden="1" customHeight="1">
      <c r="A1579" s="1"/>
      <c r="B1579" s="1"/>
      <c r="C1579" s="1"/>
      <c r="D1579" s="1"/>
      <c r="E1579" s="1"/>
      <c r="F1579" s="1"/>
      <c r="G1579" s="1"/>
      <c r="H1579" s="1"/>
    </row>
    <row r="1580" spans="1:8" ht="35.1" hidden="1" customHeight="1">
      <c r="A1580" s="1"/>
      <c r="B1580" s="1"/>
      <c r="C1580" s="1"/>
      <c r="D1580" s="1"/>
      <c r="E1580" s="1"/>
      <c r="F1580" s="1"/>
      <c r="G1580" s="1"/>
      <c r="H1580" s="1"/>
    </row>
    <row r="1581" spans="1:8" ht="35.1" hidden="1" customHeight="1">
      <c r="A1581" s="1"/>
      <c r="B1581" s="1"/>
      <c r="C1581" s="1"/>
      <c r="D1581" s="1"/>
      <c r="E1581" s="1"/>
      <c r="F1581" s="1"/>
      <c r="G1581" s="1"/>
      <c r="H1581" s="1"/>
    </row>
    <row r="1582" spans="1:8" ht="35.1" hidden="1" customHeight="1">
      <c r="A1582" s="1"/>
      <c r="B1582" s="1"/>
      <c r="C1582" s="1"/>
      <c r="D1582" s="1"/>
      <c r="E1582" s="1"/>
      <c r="F1582" s="1"/>
      <c r="G1582" s="1"/>
      <c r="H1582" s="1"/>
    </row>
    <row r="1583" spans="1:8" ht="35.1" hidden="1" customHeight="1">
      <c r="A1583" s="1"/>
      <c r="B1583" s="1"/>
      <c r="C1583" s="1"/>
      <c r="D1583" s="1"/>
      <c r="E1583" s="1"/>
      <c r="F1583" s="1"/>
      <c r="G1583" s="1"/>
      <c r="H1583" s="1"/>
    </row>
    <row r="1584" spans="1:8" ht="35.1" hidden="1" customHeight="1">
      <c r="A1584" s="1"/>
      <c r="B1584" s="1"/>
      <c r="C1584" s="1"/>
      <c r="D1584" s="1"/>
      <c r="E1584" s="1"/>
      <c r="F1584" s="1"/>
      <c r="G1584" s="1"/>
      <c r="H1584" s="1"/>
    </row>
    <row r="1585" spans="1:8" ht="35.1" hidden="1" customHeight="1">
      <c r="A1585" s="1"/>
      <c r="B1585" s="1"/>
      <c r="C1585" s="1"/>
      <c r="D1585" s="1"/>
      <c r="E1585" s="1"/>
      <c r="F1585" s="1"/>
      <c r="G1585" s="1"/>
      <c r="H1585" s="1"/>
    </row>
    <row r="1586" spans="1:8" ht="35.1" hidden="1" customHeight="1">
      <c r="A1586" s="1"/>
      <c r="B1586" s="1"/>
      <c r="C1586" s="1"/>
      <c r="D1586" s="1"/>
      <c r="E1586" s="1"/>
      <c r="F1586" s="1"/>
      <c r="G1586" s="1"/>
      <c r="H1586" s="1"/>
    </row>
    <row r="1587" spans="1:8" ht="35.1" hidden="1" customHeight="1">
      <c r="A1587" s="1"/>
      <c r="B1587" s="1"/>
      <c r="C1587" s="1"/>
      <c r="D1587" s="1"/>
      <c r="E1587" s="1"/>
      <c r="F1587" s="1"/>
      <c r="G1587" s="1"/>
      <c r="H1587" s="1"/>
    </row>
    <row r="1588" spans="1:8" ht="35.1" hidden="1" customHeight="1">
      <c r="A1588" s="1"/>
      <c r="B1588" s="1"/>
      <c r="C1588" s="1"/>
      <c r="D1588" s="1"/>
      <c r="E1588" s="1"/>
      <c r="F1588" s="1"/>
      <c r="G1588" s="1"/>
      <c r="H1588" s="1"/>
    </row>
    <row r="1589" spans="1:8" ht="35.1" hidden="1" customHeight="1">
      <c r="A1589" s="1"/>
      <c r="B1589" s="1"/>
      <c r="C1589" s="1"/>
      <c r="D1589" s="1"/>
      <c r="E1589" s="1"/>
      <c r="F1589" s="1"/>
      <c r="G1589" s="1"/>
      <c r="H1589" s="1"/>
    </row>
    <row r="1590" spans="1:8" ht="35.1" hidden="1" customHeight="1">
      <c r="A1590" s="1"/>
      <c r="B1590" s="1"/>
      <c r="C1590" s="1"/>
      <c r="D1590" s="1"/>
      <c r="E1590" s="1"/>
      <c r="F1590" s="1"/>
      <c r="G1590" s="1"/>
      <c r="H1590" s="1"/>
    </row>
    <row r="1591" spans="1:8" ht="35.1" hidden="1" customHeight="1">
      <c r="A1591" s="1"/>
      <c r="B1591" s="1"/>
      <c r="C1591" s="1"/>
      <c r="D1591" s="1"/>
      <c r="E1591" s="1"/>
      <c r="F1591" s="1"/>
      <c r="G1591" s="1"/>
      <c r="H1591" s="1"/>
    </row>
    <row r="1592" spans="1:8" ht="35.1" hidden="1" customHeight="1">
      <c r="A1592" s="1"/>
      <c r="B1592" s="1"/>
      <c r="C1592" s="1"/>
      <c r="D1592" s="1"/>
      <c r="E1592" s="1"/>
      <c r="F1592" s="1"/>
      <c r="G1592" s="1"/>
      <c r="H1592" s="1"/>
    </row>
    <row r="1593" spans="1:8" ht="35.1" hidden="1" customHeight="1">
      <c r="A1593" s="1"/>
      <c r="B1593" s="1"/>
      <c r="C1593" s="1"/>
      <c r="D1593" s="1"/>
      <c r="E1593" s="1"/>
      <c r="F1593" s="1"/>
      <c r="G1593" s="1"/>
      <c r="H1593" s="1"/>
    </row>
    <row r="1594" spans="1:8" ht="35.1" hidden="1" customHeight="1">
      <c r="A1594" s="1"/>
      <c r="B1594" s="1"/>
      <c r="C1594" s="1"/>
      <c r="D1594" s="1"/>
      <c r="E1594" s="1"/>
      <c r="F1594" s="1"/>
      <c r="G1594" s="1"/>
      <c r="H1594" s="1"/>
    </row>
    <row r="1595" spans="1:8" ht="35.1" hidden="1" customHeight="1">
      <c r="A1595" s="1"/>
      <c r="B1595" s="1"/>
      <c r="C1595" s="1"/>
      <c r="D1595" s="1"/>
      <c r="E1595" s="1"/>
      <c r="F1595" s="1"/>
      <c r="G1595" s="1"/>
      <c r="H1595" s="1"/>
    </row>
    <row r="1596" spans="1:8" ht="35.1" hidden="1" customHeight="1">
      <c r="A1596" s="1"/>
      <c r="B1596" s="1"/>
      <c r="C1596" s="1"/>
      <c r="D1596" s="1"/>
      <c r="E1596" s="1"/>
      <c r="F1596" s="1"/>
      <c r="G1596" s="1"/>
      <c r="H1596" s="1"/>
    </row>
    <row r="1597" spans="1:8" ht="35.1" hidden="1" customHeight="1">
      <c r="A1597" s="1"/>
      <c r="B1597" s="1"/>
      <c r="C1597" s="1"/>
      <c r="D1597" s="1"/>
      <c r="E1597" s="1"/>
      <c r="F1597" s="1"/>
      <c r="G1597" s="1"/>
      <c r="H1597" s="1"/>
    </row>
    <row r="1598" spans="1:8" ht="35.1" hidden="1" customHeight="1">
      <c r="A1598" s="1"/>
      <c r="B1598" s="1"/>
      <c r="C1598" s="1"/>
      <c r="D1598" s="1"/>
      <c r="E1598" s="1"/>
      <c r="F1598" s="1"/>
      <c r="G1598" s="1"/>
      <c r="H1598" s="1"/>
    </row>
    <row r="1599" spans="1:8" ht="35.1" hidden="1" customHeight="1">
      <c r="A1599" s="1"/>
      <c r="B1599" s="1"/>
      <c r="C1599" s="1"/>
      <c r="D1599" s="1"/>
      <c r="E1599" s="1"/>
      <c r="F1599" s="1"/>
      <c r="G1599" s="1"/>
      <c r="H1599" s="1"/>
    </row>
    <row r="1600" spans="1:8" ht="35.1" hidden="1" customHeight="1">
      <c r="A1600" s="1"/>
      <c r="B1600" s="1"/>
      <c r="C1600" s="1"/>
      <c r="D1600" s="1"/>
      <c r="E1600" s="1"/>
      <c r="F1600" s="1"/>
      <c r="G1600" s="1"/>
      <c r="H1600" s="1"/>
    </row>
    <row r="1601" spans="1:8" ht="35.1" hidden="1" customHeight="1">
      <c r="A1601" s="1"/>
      <c r="B1601" s="1"/>
      <c r="C1601" s="1"/>
      <c r="D1601" s="1"/>
      <c r="E1601" s="1"/>
      <c r="F1601" s="1"/>
      <c r="G1601" s="1"/>
      <c r="H1601" s="1"/>
    </row>
    <row r="1602" spans="1:8" ht="35.1" hidden="1" customHeight="1">
      <c r="A1602" s="1"/>
      <c r="B1602" s="1"/>
      <c r="C1602" s="1"/>
      <c r="D1602" s="1"/>
      <c r="E1602" s="1"/>
      <c r="F1602" s="1"/>
      <c r="G1602" s="1"/>
      <c r="H1602" s="1"/>
    </row>
    <row r="1603" spans="1:8" ht="35.1" hidden="1" customHeight="1">
      <c r="A1603" s="1"/>
      <c r="B1603" s="1"/>
      <c r="C1603" s="1"/>
      <c r="D1603" s="1"/>
      <c r="E1603" s="1"/>
      <c r="F1603" s="1"/>
      <c r="G1603" s="1"/>
      <c r="H1603" s="1"/>
    </row>
    <row r="1604" spans="1:8" ht="35.1" hidden="1" customHeight="1">
      <c r="A1604" s="1"/>
      <c r="B1604" s="1"/>
      <c r="C1604" s="1"/>
      <c r="D1604" s="1"/>
      <c r="E1604" s="1"/>
      <c r="F1604" s="1"/>
      <c r="G1604" s="1"/>
      <c r="H1604" s="1"/>
    </row>
    <row r="1605" spans="1:8" ht="35.1" hidden="1" customHeight="1"/>
    <row r="1606" spans="1:8" ht="35.1" hidden="1" customHeight="1"/>
    <row r="1607" spans="1:8" ht="35.1" hidden="1" customHeight="1"/>
    <row r="1608" spans="1:8" ht="35.1" hidden="1" customHeight="1"/>
    <row r="1609" spans="1:8" ht="35.1" hidden="1" customHeight="1"/>
    <row r="1610" spans="1:8" ht="35.1" hidden="1" customHeight="1"/>
    <row r="1611" spans="1:8" ht="35.1" hidden="1" customHeight="1"/>
    <row r="1612" spans="1:8" ht="35.1" hidden="1" customHeight="1"/>
    <row r="1613" spans="1:8" ht="35.1" hidden="1" customHeight="1"/>
    <row r="1614" spans="1:8" ht="35.1" hidden="1" customHeight="1"/>
    <row r="1615" spans="1:8" ht="35.1" hidden="1" customHeight="1"/>
    <row r="1616" spans="1:8" ht="35.1" hidden="1" customHeight="1"/>
    <row r="1617" ht="35.1" hidden="1" customHeight="1"/>
    <row r="1618" ht="35.1" hidden="1" customHeight="1"/>
    <row r="1619" ht="35.1" hidden="1" customHeight="1"/>
    <row r="1620" ht="35.1" hidden="1" customHeight="1"/>
    <row r="1621" ht="35.1" hidden="1" customHeight="1"/>
    <row r="1622" ht="35.1" hidden="1" customHeight="1"/>
    <row r="1623" ht="35.1" hidden="1" customHeight="1"/>
    <row r="1624" ht="35.1" hidden="1" customHeight="1"/>
    <row r="1625" ht="35.1" hidden="1" customHeight="1"/>
    <row r="1626" ht="35.1" hidden="1" customHeight="1"/>
    <row r="1627" ht="35.1" hidden="1" customHeight="1"/>
    <row r="1628" ht="35.1" hidden="1" customHeight="1"/>
    <row r="1629" ht="35.1" hidden="1" customHeight="1"/>
    <row r="1630" ht="35.1" hidden="1" customHeight="1"/>
    <row r="1631" ht="35.1" hidden="1" customHeight="1"/>
    <row r="1632" ht="35.1" hidden="1" customHeight="1"/>
    <row r="1633" ht="35.1" hidden="1" customHeight="1"/>
    <row r="1634" ht="35.1" hidden="1" customHeight="1"/>
    <row r="1635" ht="35.1" hidden="1" customHeight="1"/>
    <row r="1636" ht="35.1" hidden="1" customHeight="1"/>
    <row r="1637" ht="35.1" hidden="1" customHeight="1"/>
    <row r="1638" ht="35.1" hidden="1" customHeight="1"/>
    <row r="1639" ht="35.1" hidden="1" customHeight="1"/>
    <row r="1640" ht="35.1" hidden="1" customHeight="1"/>
    <row r="1641" ht="35.1" hidden="1" customHeight="1"/>
    <row r="1642" ht="35.1" hidden="1" customHeight="1"/>
    <row r="1643" ht="35.1" hidden="1" customHeight="1"/>
    <row r="1644" ht="35.1" hidden="1" customHeight="1"/>
    <row r="1645" ht="35.1" hidden="1" customHeight="1"/>
    <row r="1646" ht="35.1" hidden="1" customHeight="1"/>
    <row r="1647" ht="35.1" hidden="1" customHeight="1"/>
    <row r="1648" ht="35.1" hidden="1" customHeight="1"/>
    <row r="1649" ht="35.1" hidden="1" customHeight="1"/>
    <row r="1650" ht="35.1" hidden="1" customHeight="1"/>
    <row r="1651" ht="35.1" hidden="1" customHeight="1"/>
    <row r="1652" ht="35.1" hidden="1" customHeight="1"/>
    <row r="1653" ht="35.1" hidden="1" customHeight="1"/>
    <row r="1654" ht="35.1" hidden="1" customHeight="1"/>
    <row r="1655" ht="35.1" hidden="1" customHeight="1"/>
    <row r="1656" ht="35.1" hidden="1" customHeight="1"/>
    <row r="1657" ht="35.1" hidden="1" customHeight="1"/>
    <row r="1658" ht="35.1" hidden="1" customHeight="1"/>
    <row r="1659" ht="35.1" hidden="1" customHeight="1"/>
    <row r="1660" ht="35.1" hidden="1" customHeight="1"/>
    <row r="1661" ht="35.1" hidden="1" customHeight="1"/>
    <row r="1662" ht="35.1" hidden="1" customHeight="1"/>
    <row r="1663" ht="35.1" hidden="1" customHeight="1"/>
    <row r="1664" ht="35.1" hidden="1" customHeight="1"/>
    <row r="1665" ht="35.1" hidden="1" customHeight="1"/>
    <row r="1666" ht="35.1" hidden="1" customHeight="1"/>
    <row r="1667" ht="35.1" hidden="1" customHeight="1"/>
    <row r="1668" ht="35.1" hidden="1" customHeight="1"/>
    <row r="1669" ht="35.1" hidden="1" customHeight="1"/>
    <row r="1670" ht="35.1" hidden="1" customHeight="1"/>
    <row r="1671" ht="35.1" hidden="1" customHeight="1"/>
    <row r="1672" ht="35.1" hidden="1" customHeight="1"/>
    <row r="1673" ht="35.1" hidden="1" customHeight="1"/>
    <row r="1674" ht="35.1" hidden="1" customHeight="1"/>
    <row r="1675" ht="35.1" hidden="1" customHeight="1"/>
    <row r="1676" ht="35.1" hidden="1" customHeight="1"/>
    <row r="1677" ht="35.1" hidden="1" customHeight="1"/>
    <row r="1678" ht="35.1" hidden="1" customHeight="1"/>
    <row r="1679" ht="35.1" hidden="1" customHeight="1"/>
    <row r="1680" ht="35.1" hidden="1" customHeight="1"/>
    <row r="1681" ht="35.1" hidden="1" customHeight="1"/>
    <row r="1682" ht="35.1" hidden="1" customHeight="1"/>
    <row r="1683" ht="35.1" hidden="1" customHeight="1"/>
    <row r="1684" ht="35.1" hidden="1" customHeight="1"/>
    <row r="1685" ht="35.1" hidden="1" customHeight="1"/>
    <row r="1686" ht="35.1" hidden="1" customHeight="1"/>
    <row r="1687" ht="35.1" hidden="1" customHeight="1"/>
    <row r="1688" ht="35.1" hidden="1" customHeight="1"/>
    <row r="1689" ht="35.1" hidden="1" customHeight="1"/>
    <row r="1690" ht="35.1" hidden="1" customHeight="1"/>
    <row r="1691" ht="35.1" hidden="1" customHeight="1"/>
    <row r="1692" ht="35.1" hidden="1" customHeight="1"/>
    <row r="1693" ht="35.1" hidden="1" customHeight="1"/>
    <row r="1694" ht="35.1" hidden="1" customHeight="1"/>
    <row r="1695" ht="35.1" hidden="1" customHeight="1"/>
    <row r="1696" ht="35.1" hidden="1" customHeight="1"/>
    <row r="1697" ht="35.1" hidden="1" customHeight="1"/>
    <row r="1698" ht="35.1" hidden="1" customHeight="1"/>
    <row r="1699" ht="35.1" hidden="1" customHeight="1"/>
    <row r="1700" ht="35.1" hidden="1" customHeight="1"/>
    <row r="1701" ht="35.1" hidden="1" customHeight="1"/>
    <row r="1702" ht="35.1" hidden="1" customHeight="1"/>
    <row r="1703" ht="35.1" hidden="1" customHeight="1"/>
    <row r="1704" ht="35.1" hidden="1" customHeight="1"/>
    <row r="1705" ht="35.1" hidden="1" customHeight="1"/>
    <row r="1706" ht="35.1" hidden="1" customHeight="1"/>
    <row r="1707" ht="35.1" hidden="1" customHeight="1"/>
    <row r="1708" ht="35.1" hidden="1" customHeight="1"/>
    <row r="1709" ht="35.1" hidden="1" customHeight="1"/>
    <row r="1710" ht="35.1" hidden="1" customHeight="1"/>
    <row r="1711" ht="35.1" hidden="1" customHeight="1"/>
    <row r="1712" ht="35.1" hidden="1" customHeight="1"/>
    <row r="1713" ht="35.1" hidden="1" customHeight="1"/>
    <row r="1714" ht="35.1" hidden="1" customHeight="1"/>
    <row r="1715" ht="35.1" hidden="1" customHeight="1"/>
    <row r="1716" ht="35.1" hidden="1" customHeight="1"/>
    <row r="1717" ht="35.1" hidden="1" customHeight="1"/>
    <row r="1718" ht="35.1" hidden="1" customHeight="1"/>
    <row r="1719" ht="35.1" hidden="1" customHeight="1"/>
    <row r="1720" ht="35.1" hidden="1" customHeight="1"/>
    <row r="1721" ht="35.1" hidden="1" customHeight="1"/>
    <row r="1722" ht="35.1" hidden="1" customHeight="1"/>
    <row r="1723" ht="35.1" hidden="1" customHeight="1"/>
    <row r="1724" ht="35.1" hidden="1" customHeight="1"/>
    <row r="1725" ht="35.1" hidden="1" customHeight="1"/>
    <row r="1726" ht="35.1" hidden="1" customHeight="1"/>
    <row r="1727" ht="35.1" hidden="1" customHeight="1"/>
    <row r="1728" ht="35.1" hidden="1" customHeight="1"/>
    <row r="1729" ht="35.1" hidden="1" customHeight="1"/>
    <row r="1730" ht="35.1" hidden="1" customHeight="1"/>
    <row r="1731" ht="35.1" hidden="1" customHeight="1"/>
    <row r="1732" ht="35.1" hidden="1" customHeight="1"/>
    <row r="1733" ht="35.1" hidden="1" customHeight="1"/>
    <row r="1734" ht="35.1" hidden="1" customHeight="1"/>
    <row r="1735" ht="35.1" hidden="1" customHeight="1"/>
    <row r="1736" ht="35.1" hidden="1" customHeight="1"/>
    <row r="1737" ht="35.1" hidden="1" customHeight="1"/>
    <row r="1738" ht="35.1" hidden="1" customHeight="1"/>
    <row r="1739" ht="35.1" hidden="1" customHeight="1"/>
    <row r="1740" ht="35.1" hidden="1" customHeight="1"/>
    <row r="1741" ht="35.1" hidden="1" customHeight="1"/>
    <row r="1742" ht="35.1" hidden="1" customHeight="1"/>
    <row r="1743" ht="35.1" hidden="1" customHeight="1"/>
    <row r="1744" ht="35.1" hidden="1" customHeight="1"/>
    <row r="1745" ht="35.1" hidden="1" customHeight="1"/>
    <row r="1746" ht="35.1" hidden="1" customHeight="1"/>
    <row r="1747" ht="35.1" hidden="1" customHeight="1"/>
    <row r="1748" ht="35.1" hidden="1" customHeight="1"/>
    <row r="1749" ht="35.1" hidden="1" customHeight="1"/>
    <row r="1750" ht="35.1" hidden="1" customHeight="1"/>
    <row r="1751" ht="35.1" hidden="1" customHeight="1"/>
    <row r="1752" ht="35.1" hidden="1" customHeight="1"/>
    <row r="1753" ht="35.1" hidden="1" customHeight="1"/>
    <row r="1754" ht="35.1" hidden="1" customHeight="1"/>
    <row r="1755" ht="35.1" hidden="1" customHeight="1"/>
    <row r="1756" ht="35.1" hidden="1" customHeight="1"/>
    <row r="1757" ht="35.1" hidden="1" customHeight="1"/>
    <row r="1758" ht="35.1" hidden="1" customHeight="1"/>
    <row r="1759" ht="35.1" hidden="1" customHeight="1"/>
    <row r="1760" ht="35.1" hidden="1" customHeight="1"/>
    <row r="1761" ht="35.1" hidden="1" customHeight="1"/>
    <row r="1762" ht="35.1" hidden="1" customHeight="1"/>
    <row r="1763" ht="35.1" hidden="1" customHeight="1"/>
    <row r="1764" ht="35.1" hidden="1" customHeight="1"/>
    <row r="1765" ht="35.1" hidden="1" customHeight="1"/>
    <row r="1766" ht="35.1" hidden="1" customHeight="1"/>
    <row r="1767" ht="35.1" hidden="1" customHeight="1"/>
    <row r="1768" ht="35.1" hidden="1" customHeight="1"/>
    <row r="1769" ht="35.1" hidden="1" customHeight="1"/>
    <row r="1770" ht="35.1" hidden="1" customHeight="1"/>
    <row r="1771" ht="35.1" hidden="1" customHeight="1"/>
    <row r="1772" ht="35.1" hidden="1" customHeight="1"/>
    <row r="1773" ht="35.1" hidden="1" customHeight="1"/>
    <row r="1774" ht="35.1" hidden="1" customHeight="1"/>
    <row r="1775" ht="35.1" hidden="1" customHeight="1"/>
    <row r="1776" ht="35.1" hidden="1" customHeight="1"/>
    <row r="1777" ht="35.1" hidden="1" customHeight="1"/>
    <row r="1778" ht="35.1" hidden="1" customHeight="1"/>
    <row r="1779" ht="35.1" hidden="1" customHeight="1"/>
    <row r="1780" ht="35.1" hidden="1" customHeight="1"/>
    <row r="1781" ht="35.1" hidden="1" customHeight="1"/>
    <row r="1782" ht="35.1" hidden="1" customHeight="1"/>
    <row r="1783" ht="35.1" hidden="1" customHeight="1"/>
    <row r="1784" ht="35.1" hidden="1" customHeight="1"/>
    <row r="1785" ht="35.1" hidden="1" customHeight="1"/>
    <row r="1786" ht="35.1" hidden="1" customHeight="1"/>
    <row r="1787" ht="35.1" hidden="1" customHeight="1"/>
    <row r="1788" ht="35.1" hidden="1" customHeight="1"/>
    <row r="1789" ht="35.1" hidden="1" customHeight="1"/>
    <row r="1790" ht="35.1" hidden="1" customHeight="1"/>
    <row r="1791" ht="35.1" hidden="1" customHeight="1"/>
    <row r="1792" ht="35.1" hidden="1" customHeight="1"/>
    <row r="1793" ht="35.1" hidden="1" customHeight="1"/>
    <row r="1794" ht="35.1" hidden="1" customHeight="1"/>
    <row r="1795" ht="35.1" hidden="1" customHeight="1"/>
    <row r="1796" ht="35.1" hidden="1" customHeight="1"/>
    <row r="1797" ht="35.1" hidden="1" customHeight="1"/>
    <row r="1798" ht="35.1" hidden="1" customHeight="1"/>
    <row r="1799" ht="35.1" hidden="1" customHeight="1"/>
    <row r="1800" ht="35.1" hidden="1" customHeight="1"/>
    <row r="1801" ht="35.1" hidden="1" customHeight="1"/>
    <row r="1802" ht="35.1" hidden="1" customHeight="1"/>
    <row r="1803" ht="35.1" hidden="1" customHeight="1"/>
    <row r="1804" ht="35.1" hidden="1" customHeight="1"/>
    <row r="1805" ht="35.1" hidden="1" customHeight="1"/>
    <row r="1806" ht="35.1" hidden="1" customHeight="1"/>
    <row r="1807" ht="35.1" hidden="1" customHeight="1"/>
    <row r="1808" ht="35.1" hidden="1" customHeight="1"/>
    <row r="1809" ht="35.1" hidden="1" customHeight="1"/>
    <row r="1810" ht="35.1" hidden="1" customHeight="1"/>
    <row r="1811" ht="35.1" hidden="1" customHeight="1"/>
    <row r="1812" ht="35.1" hidden="1" customHeight="1"/>
    <row r="1813" ht="35.1" hidden="1" customHeight="1"/>
    <row r="1814" ht="35.1" hidden="1" customHeight="1"/>
    <row r="1815" ht="35.1" hidden="1" customHeight="1"/>
    <row r="1816" ht="35.1" hidden="1" customHeight="1"/>
    <row r="1817" ht="35.1" hidden="1" customHeight="1"/>
    <row r="1818" ht="35.1" hidden="1" customHeight="1"/>
    <row r="1819" ht="35.1" hidden="1" customHeight="1"/>
    <row r="1820" ht="35.1" hidden="1" customHeight="1"/>
    <row r="1821" ht="35.1" hidden="1" customHeight="1"/>
    <row r="1822" ht="35.1" hidden="1" customHeight="1"/>
    <row r="1823" ht="35.1" hidden="1" customHeight="1"/>
    <row r="1824" ht="35.1" hidden="1" customHeight="1"/>
    <row r="1825" ht="35.1" hidden="1" customHeight="1"/>
    <row r="1826" ht="35.1" hidden="1" customHeight="1"/>
    <row r="1827" ht="35.1" hidden="1" customHeight="1"/>
    <row r="1828" ht="35.1" hidden="1" customHeight="1"/>
    <row r="1829" ht="35.1" hidden="1" customHeight="1"/>
    <row r="1830" ht="35.1" hidden="1" customHeight="1"/>
    <row r="1831" ht="35.1" hidden="1" customHeight="1"/>
    <row r="1832" ht="35.1" hidden="1" customHeight="1"/>
    <row r="1833" ht="35.1" hidden="1" customHeight="1"/>
    <row r="1834" ht="35.1" hidden="1" customHeight="1"/>
    <row r="1835" ht="35.1" hidden="1" customHeight="1"/>
    <row r="1836" ht="35.1" hidden="1" customHeight="1"/>
    <row r="1837" ht="35.1" hidden="1" customHeight="1"/>
    <row r="1838" ht="35.1" hidden="1" customHeight="1"/>
    <row r="1839" ht="35.1" hidden="1" customHeight="1"/>
    <row r="1840" ht="35.1" hidden="1" customHeight="1"/>
    <row r="1841" ht="35.1" hidden="1" customHeight="1"/>
    <row r="1842" ht="35.1" hidden="1" customHeight="1"/>
    <row r="1843" ht="35.1" hidden="1" customHeight="1"/>
    <row r="1844" ht="35.1" hidden="1" customHeight="1"/>
    <row r="1845" ht="35.1" hidden="1" customHeight="1"/>
    <row r="1846" ht="35.1" hidden="1" customHeight="1"/>
    <row r="1847" ht="35.1" hidden="1" customHeight="1"/>
    <row r="1848" ht="35.1" hidden="1" customHeight="1"/>
    <row r="1849" ht="35.1" hidden="1" customHeight="1"/>
    <row r="1850" ht="35.1" hidden="1" customHeight="1"/>
    <row r="1851" ht="35.1" hidden="1" customHeight="1"/>
    <row r="1852" ht="35.1" hidden="1" customHeight="1"/>
    <row r="1853" ht="35.1" hidden="1" customHeight="1"/>
    <row r="1854" ht="35.1" hidden="1" customHeight="1"/>
    <row r="1855" ht="35.1" hidden="1" customHeight="1"/>
    <row r="1856" ht="35.1" hidden="1" customHeight="1"/>
    <row r="1857" ht="35.1" hidden="1" customHeight="1"/>
    <row r="1858" ht="35.1" hidden="1" customHeight="1"/>
    <row r="1859" ht="35.1" hidden="1" customHeight="1"/>
    <row r="1860" ht="35.1" hidden="1" customHeight="1"/>
    <row r="1861" ht="35.1" hidden="1" customHeight="1"/>
    <row r="1862" ht="35.1" hidden="1" customHeight="1"/>
    <row r="1863" ht="35.1" hidden="1" customHeight="1"/>
    <row r="1864" ht="35.1" hidden="1" customHeight="1"/>
    <row r="1865" ht="35.1" hidden="1" customHeight="1"/>
    <row r="1866" ht="35.1" hidden="1" customHeight="1"/>
    <row r="1867" ht="35.1" hidden="1" customHeight="1"/>
    <row r="1868" ht="35.1" hidden="1" customHeight="1"/>
    <row r="1869" ht="35.1" hidden="1" customHeight="1"/>
    <row r="1870" ht="35.1" hidden="1" customHeight="1"/>
    <row r="1871" ht="35.1" hidden="1" customHeight="1"/>
    <row r="1872" ht="35.1" hidden="1" customHeight="1"/>
    <row r="1873" ht="35.1" hidden="1" customHeight="1"/>
    <row r="1874" ht="35.1" hidden="1" customHeight="1"/>
    <row r="1875" ht="35.1" hidden="1" customHeight="1"/>
    <row r="1876" ht="35.1" hidden="1" customHeight="1"/>
    <row r="1877" ht="35.1" hidden="1" customHeight="1"/>
    <row r="1878" ht="35.1" hidden="1" customHeight="1"/>
    <row r="1879" ht="35.1" hidden="1" customHeight="1"/>
    <row r="1880" ht="35.1" hidden="1" customHeight="1"/>
    <row r="1881" ht="35.1" hidden="1" customHeight="1"/>
    <row r="1882" ht="35.1" hidden="1" customHeight="1"/>
    <row r="1883" ht="35.1" hidden="1" customHeight="1"/>
    <row r="1884" ht="35.1" hidden="1" customHeight="1"/>
    <row r="1885" ht="35.1" hidden="1" customHeight="1"/>
    <row r="1886" ht="35.1" hidden="1" customHeight="1"/>
    <row r="1887" ht="35.1" hidden="1" customHeight="1"/>
    <row r="1888" ht="35.1" hidden="1" customHeight="1"/>
    <row r="1889" ht="35.1" hidden="1" customHeight="1"/>
    <row r="1890" ht="35.1" hidden="1" customHeight="1"/>
    <row r="1891" ht="35.1" hidden="1" customHeight="1"/>
    <row r="1892" ht="35.1" hidden="1" customHeight="1"/>
    <row r="1893" ht="35.1" hidden="1" customHeight="1"/>
    <row r="1894" ht="35.1" hidden="1" customHeight="1"/>
    <row r="1895" ht="35.1" hidden="1" customHeight="1"/>
    <row r="1896" ht="35.1" hidden="1" customHeight="1"/>
    <row r="1897" ht="35.1" hidden="1" customHeight="1"/>
    <row r="1898" ht="35.1" hidden="1" customHeight="1"/>
    <row r="1899" ht="35.1" hidden="1" customHeight="1"/>
    <row r="1900" ht="35.1" hidden="1" customHeight="1"/>
    <row r="1901" ht="35.1" hidden="1" customHeight="1"/>
    <row r="1902" ht="35.1" hidden="1" customHeight="1"/>
    <row r="1903" ht="35.1" hidden="1" customHeight="1"/>
    <row r="1904" ht="35.1" hidden="1" customHeight="1"/>
    <row r="1905" ht="35.1" hidden="1" customHeight="1"/>
    <row r="1906" ht="35.1" hidden="1" customHeight="1"/>
    <row r="1907" ht="35.1" hidden="1" customHeight="1"/>
    <row r="1908" ht="35.1" hidden="1" customHeight="1"/>
    <row r="1909" ht="35.1" hidden="1" customHeight="1"/>
    <row r="1910" ht="35.1" hidden="1" customHeight="1"/>
    <row r="1911" ht="35.1" hidden="1" customHeight="1"/>
    <row r="1912" ht="35.1" hidden="1" customHeight="1"/>
    <row r="1913" ht="35.1" hidden="1" customHeight="1"/>
    <row r="1914" ht="35.1" hidden="1" customHeight="1"/>
    <row r="1915" ht="35.1" hidden="1" customHeight="1"/>
    <row r="1916" ht="35.1" hidden="1" customHeight="1"/>
    <row r="1917" ht="35.1" hidden="1" customHeight="1"/>
    <row r="1918" ht="35.1" hidden="1" customHeight="1"/>
    <row r="1919" ht="35.1" hidden="1" customHeight="1"/>
    <row r="1920" ht="35.1" hidden="1" customHeight="1"/>
    <row r="1921" ht="35.1" hidden="1" customHeight="1"/>
    <row r="1922" ht="35.1" hidden="1" customHeight="1"/>
    <row r="1923" ht="35.1" hidden="1" customHeight="1"/>
    <row r="1924" ht="35.1" hidden="1" customHeight="1"/>
    <row r="1925" ht="35.1" hidden="1" customHeight="1"/>
    <row r="1926" ht="35.1" hidden="1" customHeight="1"/>
    <row r="1927" ht="35.1" hidden="1" customHeight="1"/>
    <row r="1928" ht="35.1" hidden="1" customHeight="1"/>
    <row r="1929" ht="35.1" hidden="1" customHeight="1"/>
    <row r="1930" ht="35.1" hidden="1" customHeight="1"/>
    <row r="1931" ht="35.1" hidden="1" customHeight="1"/>
    <row r="1932" ht="35.1" hidden="1" customHeight="1"/>
    <row r="1933" ht="35.1" hidden="1" customHeight="1"/>
    <row r="1934" ht="35.1" hidden="1" customHeight="1"/>
    <row r="1935" ht="35.1" hidden="1" customHeight="1"/>
    <row r="1936" ht="35.1" hidden="1" customHeight="1"/>
    <row r="1937" ht="35.1" hidden="1" customHeight="1"/>
    <row r="1938" ht="35.1" hidden="1" customHeight="1"/>
    <row r="1939" ht="35.1" hidden="1" customHeight="1"/>
    <row r="1940" ht="35.1" hidden="1" customHeight="1"/>
    <row r="1941" ht="35.1" hidden="1" customHeight="1"/>
    <row r="1942" ht="35.1" hidden="1" customHeight="1"/>
    <row r="1943" ht="35.1" hidden="1" customHeight="1"/>
    <row r="1944" ht="35.1" hidden="1" customHeight="1"/>
    <row r="1945" ht="35.1" hidden="1" customHeight="1"/>
    <row r="1946" ht="35.1" hidden="1" customHeight="1"/>
    <row r="1947" ht="35.1" hidden="1" customHeight="1"/>
    <row r="1948" ht="35.1" hidden="1" customHeight="1"/>
    <row r="1949" ht="35.1" hidden="1" customHeight="1"/>
    <row r="1950" ht="35.1" hidden="1" customHeight="1"/>
    <row r="1951" ht="35.1" hidden="1" customHeight="1"/>
    <row r="1952" ht="35.1" hidden="1" customHeight="1"/>
    <row r="1953" ht="35.1" hidden="1" customHeight="1"/>
    <row r="1954" ht="35.1" hidden="1" customHeight="1"/>
    <row r="1955" ht="35.1" hidden="1" customHeight="1"/>
    <row r="1956" ht="35.1" hidden="1" customHeight="1"/>
    <row r="1957" ht="35.1" hidden="1" customHeight="1"/>
    <row r="1958" ht="35.1" hidden="1" customHeight="1"/>
    <row r="1959" ht="35.1" hidden="1" customHeight="1"/>
    <row r="1960" ht="35.1" hidden="1" customHeight="1"/>
    <row r="1961" ht="35.1" hidden="1" customHeight="1"/>
    <row r="1962" ht="35.1" hidden="1" customHeight="1"/>
    <row r="1963" ht="35.1" hidden="1" customHeight="1"/>
    <row r="1964" ht="35.1" hidden="1" customHeight="1"/>
    <row r="1965" ht="35.1" hidden="1" customHeight="1"/>
    <row r="1966" ht="35.1" hidden="1" customHeight="1"/>
    <row r="1967" ht="35.1" hidden="1" customHeight="1"/>
    <row r="1968" ht="35.1" hidden="1" customHeight="1"/>
    <row r="1969" ht="35.1" hidden="1" customHeight="1"/>
    <row r="1970" ht="35.1" hidden="1" customHeight="1"/>
    <row r="1971" ht="35.1" hidden="1" customHeight="1"/>
    <row r="1972" ht="35.1" hidden="1" customHeight="1"/>
    <row r="1973" ht="35.1" hidden="1" customHeight="1"/>
    <row r="1974" ht="35.1" hidden="1" customHeight="1"/>
    <row r="1975" ht="35.1" hidden="1" customHeight="1"/>
    <row r="1976" ht="35.1" hidden="1" customHeight="1"/>
    <row r="1977" ht="35.1" hidden="1" customHeight="1"/>
    <row r="1978" ht="35.1" hidden="1" customHeight="1"/>
    <row r="1979" ht="35.1" hidden="1" customHeight="1"/>
    <row r="1980" ht="35.1" hidden="1" customHeight="1"/>
    <row r="1981" ht="35.1" hidden="1" customHeight="1"/>
    <row r="1982" ht="35.1" hidden="1" customHeight="1"/>
    <row r="1983" ht="35.1" hidden="1" customHeight="1"/>
    <row r="1984" ht="35.1" hidden="1" customHeight="1"/>
    <row r="1985" ht="35.1" hidden="1" customHeight="1"/>
    <row r="1986" ht="35.1" hidden="1" customHeight="1"/>
    <row r="1987" ht="35.1" hidden="1" customHeight="1"/>
    <row r="1988" ht="35.1" hidden="1" customHeight="1"/>
    <row r="1989" ht="35.1" hidden="1" customHeight="1"/>
    <row r="1990" ht="35.1" hidden="1" customHeight="1"/>
    <row r="1991" ht="35.1" hidden="1" customHeight="1"/>
    <row r="1992" ht="35.1" hidden="1" customHeight="1"/>
    <row r="1993" ht="35.1" hidden="1" customHeight="1"/>
    <row r="1994" ht="35.1" hidden="1" customHeight="1"/>
    <row r="1995" ht="35.1" hidden="1" customHeight="1"/>
    <row r="1996" ht="35.1" hidden="1" customHeight="1"/>
    <row r="1997" ht="35.1" hidden="1" customHeight="1"/>
    <row r="1998" ht="35.1" hidden="1" customHeight="1"/>
    <row r="1999" ht="35.1" hidden="1" customHeight="1"/>
    <row r="2000" ht="35.1" hidden="1" customHeight="1"/>
    <row r="2001" ht="35.1" hidden="1" customHeight="1"/>
    <row r="2002" ht="35.1" hidden="1" customHeight="1"/>
    <row r="2003" ht="35.1" hidden="1" customHeight="1"/>
    <row r="2004" ht="35.1" hidden="1" customHeight="1"/>
    <row r="2005" ht="35.1" hidden="1" customHeight="1"/>
    <row r="2006" ht="35.1" hidden="1" customHeight="1"/>
    <row r="2007" ht="35.1" hidden="1" customHeight="1"/>
    <row r="2008" ht="35.1" hidden="1" customHeight="1"/>
    <row r="2009" ht="35.1" hidden="1" customHeight="1"/>
    <row r="2010" ht="35.1" hidden="1" customHeight="1"/>
    <row r="2011" ht="35.1" hidden="1" customHeight="1"/>
    <row r="2012" ht="35.1" hidden="1" customHeight="1"/>
    <row r="2013" ht="35.1" hidden="1" customHeight="1"/>
    <row r="2014" ht="35.1" hidden="1" customHeight="1"/>
    <row r="2015" ht="35.1" hidden="1" customHeight="1"/>
    <row r="2016" ht="35.1" hidden="1" customHeight="1"/>
    <row r="2017" ht="35.1" hidden="1" customHeight="1"/>
    <row r="2018" ht="35.1" hidden="1" customHeight="1"/>
    <row r="2019" ht="35.1" hidden="1" customHeight="1"/>
    <row r="2020" ht="35.1" hidden="1" customHeight="1"/>
    <row r="2021" ht="35.1" hidden="1" customHeight="1"/>
    <row r="2022" ht="35.1" hidden="1" customHeight="1"/>
    <row r="2023" ht="35.1" hidden="1" customHeight="1"/>
    <row r="2024" ht="35.1" hidden="1" customHeight="1"/>
    <row r="2025" ht="35.1" hidden="1" customHeight="1"/>
    <row r="2026" ht="35.1" hidden="1" customHeight="1"/>
    <row r="2027" ht="35.1" hidden="1" customHeight="1"/>
    <row r="2028" ht="35.1" hidden="1" customHeight="1"/>
    <row r="2029" ht="35.1" hidden="1" customHeight="1"/>
    <row r="2030" ht="35.1" hidden="1" customHeight="1"/>
    <row r="2031" ht="35.1" hidden="1" customHeight="1"/>
    <row r="2032" ht="35.1" hidden="1" customHeight="1"/>
    <row r="2033" ht="35.1" hidden="1" customHeight="1"/>
    <row r="2034" ht="35.1" hidden="1" customHeight="1"/>
    <row r="2035" ht="35.1" hidden="1" customHeight="1"/>
    <row r="2036" ht="35.1" hidden="1" customHeight="1"/>
    <row r="2037" ht="35.1" hidden="1" customHeight="1"/>
    <row r="2038" ht="35.1" hidden="1" customHeight="1"/>
    <row r="2039" ht="35.1" hidden="1" customHeight="1"/>
    <row r="2040" ht="35.1" hidden="1" customHeight="1"/>
    <row r="2041" ht="35.1" hidden="1" customHeight="1"/>
    <row r="2042" ht="35.1" hidden="1" customHeight="1"/>
    <row r="2043" ht="35.1" hidden="1" customHeight="1"/>
    <row r="2044" ht="35.1" hidden="1" customHeight="1"/>
    <row r="2045" ht="35.1" hidden="1" customHeight="1"/>
    <row r="2046" ht="35.1" hidden="1" customHeight="1"/>
    <row r="2047" ht="35.1" hidden="1" customHeight="1"/>
    <row r="2048" ht="35.1" hidden="1" customHeight="1"/>
    <row r="2049" ht="35.1" hidden="1" customHeight="1"/>
    <row r="2050" ht="35.1" hidden="1" customHeight="1"/>
    <row r="2051" ht="35.1" hidden="1" customHeight="1"/>
    <row r="2052" ht="35.1" hidden="1" customHeight="1"/>
    <row r="2053" ht="35.1" hidden="1" customHeight="1"/>
    <row r="2054" ht="35.1" hidden="1" customHeight="1"/>
    <row r="2055" ht="35.1" hidden="1" customHeight="1"/>
    <row r="2056" ht="35.1" hidden="1" customHeight="1"/>
    <row r="2057" ht="35.1" hidden="1" customHeight="1"/>
    <row r="2058" ht="35.1" hidden="1" customHeight="1"/>
    <row r="2059" ht="35.1" hidden="1" customHeight="1"/>
    <row r="2060" ht="35.1" hidden="1" customHeight="1"/>
    <row r="2061" ht="35.1" hidden="1" customHeight="1"/>
    <row r="2062" ht="35.1" hidden="1" customHeight="1"/>
    <row r="2063" ht="35.1" hidden="1" customHeight="1"/>
    <row r="2064" ht="35.1" hidden="1" customHeight="1"/>
    <row r="2065" ht="35.1" hidden="1" customHeight="1"/>
    <row r="2066" ht="35.1" hidden="1" customHeight="1"/>
    <row r="2067" ht="35.1" hidden="1" customHeight="1"/>
    <row r="2068" ht="35.1" hidden="1" customHeight="1"/>
    <row r="2069" ht="35.1" hidden="1" customHeight="1"/>
    <row r="2070" ht="35.1" hidden="1" customHeight="1"/>
    <row r="2071" ht="35.1" hidden="1" customHeight="1"/>
    <row r="2072" ht="35.1" hidden="1" customHeight="1"/>
    <row r="2073" ht="35.1" hidden="1" customHeight="1"/>
    <row r="2074" ht="35.1" hidden="1" customHeight="1"/>
    <row r="2075" ht="35.1" hidden="1" customHeight="1"/>
    <row r="2076" ht="35.1" hidden="1" customHeight="1"/>
    <row r="2077" ht="35.1" hidden="1" customHeight="1"/>
    <row r="2078" ht="35.1" hidden="1" customHeight="1"/>
    <row r="2079" ht="35.1" hidden="1" customHeight="1"/>
    <row r="2080" ht="35.1" hidden="1" customHeight="1"/>
    <row r="2081" ht="35.1" hidden="1" customHeight="1"/>
    <row r="2082" ht="35.1" hidden="1" customHeight="1"/>
    <row r="2083" ht="35.1" hidden="1" customHeight="1"/>
    <row r="2084" ht="35.1" hidden="1" customHeight="1"/>
    <row r="2085" ht="35.1" hidden="1" customHeight="1"/>
    <row r="2086" ht="35.1" hidden="1" customHeight="1"/>
    <row r="2087" ht="35.1" hidden="1" customHeight="1"/>
    <row r="2088" ht="35.1" hidden="1" customHeight="1"/>
    <row r="2089" ht="35.1" hidden="1" customHeight="1"/>
    <row r="2090" ht="35.1" hidden="1" customHeight="1"/>
    <row r="2091" ht="35.1" hidden="1" customHeight="1"/>
    <row r="2092" ht="35.1" hidden="1" customHeight="1"/>
    <row r="2093" ht="35.1" hidden="1" customHeight="1"/>
    <row r="2094" ht="35.1" hidden="1" customHeight="1"/>
    <row r="2095" ht="35.1" hidden="1" customHeight="1"/>
    <row r="2096" ht="35.1" hidden="1" customHeight="1"/>
    <row r="2097" ht="35.1" hidden="1" customHeight="1"/>
    <row r="2098" ht="35.1" hidden="1" customHeight="1"/>
    <row r="2099" ht="35.1" hidden="1" customHeight="1"/>
    <row r="2100" ht="35.1" hidden="1" customHeight="1"/>
    <row r="2101" ht="35.1" hidden="1" customHeight="1"/>
    <row r="2102" ht="35.1" hidden="1" customHeight="1"/>
    <row r="2103" ht="35.1" hidden="1" customHeight="1"/>
    <row r="2104" ht="35.1" hidden="1" customHeight="1"/>
    <row r="2105" ht="35.1" hidden="1" customHeight="1"/>
    <row r="2106" ht="35.1" hidden="1" customHeight="1"/>
    <row r="2107" ht="35.1" hidden="1" customHeight="1"/>
    <row r="2108" ht="35.1" hidden="1" customHeight="1"/>
    <row r="2109" ht="35.1" hidden="1" customHeight="1"/>
    <row r="2110" ht="35.1" hidden="1" customHeight="1"/>
    <row r="2111" ht="35.1" hidden="1" customHeight="1"/>
    <row r="2112" ht="35.1" hidden="1" customHeight="1"/>
    <row r="2113" ht="35.1" hidden="1" customHeight="1"/>
    <row r="2114" ht="35.1" hidden="1" customHeight="1"/>
    <row r="2115" ht="35.1" hidden="1" customHeight="1"/>
    <row r="2116" ht="35.1" hidden="1" customHeight="1"/>
    <row r="2117" ht="35.1" hidden="1" customHeight="1"/>
    <row r="2118" ht="35.1" hidden="1" customHeight="1"/>
    <row r="2119" ht="35.1" hidden="1" customHeight="1"/>
    <row r="2120" ht="35.1" hidden="1" customHeight="1"/>
    <row r="2121" ht="35.1" hidden="1" customHeight="1"/>
    <row r="2122" ht="35.1" hidden="1" customHeight="1"/>
    <row r="2123" ht="35.1" hidden="1" customHeight="1"/>
    <row r="2124" ht="35.1" hidden="1" customHeight="1"/>
    <row r="2125" ht="35.1" hidden="1" customHeight="1"/>
    <row r="2126" ht="35.1" hidden="1" customHeight="1"/>
    <row r="2127" ht="35.1" hidden="1" customHeight="1"/>
    <row r="2128" ht="35.1" hidden="1" customHeight="1"/>
    <row r="2129" ht="35.1" hidden="1" customHeight="1"/>
    <row r="2130" ht="35.1" hidden="1" customHeight="1"/>
    <row r="2131" ht="35.1" hidden="1" customHeight="1"/>
    <row r="2132" ht="35.1" hidden="1" customHeight="1"/>
    <row r="2133" ht="35.1" hidden="1" customHeight="1"/>
    <row r="2134" ht="35.1" hidden="1" customHeight="1"/>
    <row r="2135" ht="35.1" hidden="1" customHeight="1"/>
    <row r="2136" ht="35.1" hidden="1" customHeight="1"/>
    <row r="2137" ht="35.1" hidden="1" customHeight="1"/>
    <row r="2138" ht="35.1" hidden="1" customHeight="1"/>
    <row r="2139" ht="35.1" hidden="1" customHeight="1"/>
    <row r="2140" ht="35.1" hidden="1" customHeight="1"/>
    <row r="2141" ht="35.1" hidden="1" customHeight="1"/>
    <row r="2142" ht="35.1" hidden="1" customHeight="1"/>
    <row r="2143" ht="35.1" hidden="1" customHeight="1"/>
    <row r="2144" ht="35.1" hidden="1" customHeight="1"/>
    <row r="2145" ht="35.1" hidden="1" customHeight="1"/>
    <row r="2146" ht="35.1" hidden="1" customHeight="1"/>
    <row r="2147" ht="35.1" hidden="1" customHeight="1"/>
    <row r="2148" ht="35.1" hidden="1" customHeight="1"/>
    <row r="2149" ht="35.1" hidden="1" customHeight="1"/>
    <row r="2150" ht="35.1" hidden="1" customHeight="1"/>
    <row r="2151" ht="35.1" hidden="1" customHeight="1"/>
    <row r="2152" ht="35.1" hidden="1" customHeight="1"/>
    <row r="2153" ht="35.1" hidden="1" customHeight="1"/>
    <row r="2154" ht="35.1" hidden="1" customHeight="1"/>
    <row r="2155" ht="35.1" hidden="1" customHeight="1"/>
    <row r="2156" ht="35.1" hidden="1" customHeight="1"/>
    <row r="2157" ht="35.1" hidden="1" customHeight="1"/>
    <row r="2158" ht="35.1" hidden="1" customHeight="1"/>
    <row r="2159" ht="35.1" hidden="1" customHeight="1"/>
    <row r="2160" ht="35.1" hidden="1" customHeight="1"/>
    <row r="2161" ht="35.1" hidden="1" customHeight="1"/>
    <row r="2162" ht="35.1" hidden="1" customHeight="1"/>
    <row r="2163" ht="35.1" hidden="1" customHeight="1"/>
    <row r="2164" ht="35.1" hidden="1" customHeight="1"/>
    <row r="2165" ht="35.1" hidden="1" customHeight="1"/>
    <row r="2166" ht="35.1" hidden="1" customHeight="1"/>
    <row r="2167" ht="35.1" hidden="1" customHeight="1"/>
    <row r="2168" ht="35.1" hidden="1" customHeight="1"/>
    <row r="2169" ht="35.1" hidden="1" customHeight="1"/>
    <row r="2170" ht="35.1" hidden="1" customHeight="1"/>
    <row r="2171" ht="35.1" hidden="1" customHeight="1"/>
    <row r="2172" ht="35.1" hidden="1" customHeight="1"/>
    <row r="2173" ht="35.1" hidden="1" customHeight="1"/>
    <row r="2174" ht="35.1" hidden="1" customHeight="1"/>
    <row r="2175" ht="35.1" hidden="1" customHeight="1"/>
    <row r="2176" ht="35.1" hidden="1" customHeight="1"/>
    <row r="2177" ht="35.1" hidden="1" customHeight="1"/>
    <row r="2178" ht="35.1" hidden="1" customHeight="1"/>
    <row r="2179" ht="35.1" hidden="1" customHeight="1"/>
    <row r="2180" ht="35.1" hidden="1" customHeight="1"/>
    <row r="2181" ht="35.1" hidden="1" customHeight="1"/>
    <row r="2182" ht="35.1" hidden="1" customHeight="1"/>
    <row r="2183" ht="35.1" hidden="1" customHeight="1"/>
    <row r="2184" ht="35.1" hidden="1" customHeight="1"/>
    <row r="2185" ht="35.1" hidden="1" customHeight="1"/>
    <row r="2186" ht="35.1" hidden="1" customHeight="1"/>
    <row r="2187" ht="35.1" hidden="1" customHeight="1"/>
    <row r="2188" ht="35.1" hidden="1" customHeight="1"/>
    <row r="2189" ht="35.1" hidden="1" customHeight="1"/>
    <row r="2190" ht="35.1" hidden="1" customHeight="1"/>
    <row r="2191" ht="35.1" hidden="1" customHeight="1"/>
    <row r="2192" ht="35.1" hidden="1" customHeight="1"/>
    <row r="2193" ht="35.1" hidden="1" customHeight="1"/>
    <row r="2194" ht="35.1" hidden="1" customHeight="1"/>
    <row r="2195" ht="35.1" hidden="1" customHeight="1"/>
    <row r="2196" ht="35.1" hidden="1" customHeight="1"/>
    <row r="2197" ht="35.1" hidden="1" customHeight="1"/>
    <row r="2198" ht="35.1" hidden="1" customHeight="1"/>
    <row r="2199" ht="35.1" hidden="1" customHeight="1"/>
    <row r="2200" ht="35.1" hidden="1" customHeight="1"/>
    <row r="2201" ht="35.1" hidden="1" customHeight="1"/>
    <row r="2202" ht="35.1" hidden="1" customHeight="1"/>
    <row r="2203" ht="35.1" hidden="1" customHeight="1"/>
    <row r="2204" ht="35.1" hidden="1" customHeight="1"/>
    <row r="2205" ht="35.1" hidden="1" customHeight="1"/>
    <row r="2206" ht="35.1" hidden="1" customHeight="1"/>
    <row r="2207" ht="35.1" hidden="1" customHeight="1"/>
    <row r="2208" ht="35.1" hidden="1" customHeight="1"/>
    <row r="2209" ht="35.1" hidden="1" customHeight="1"/>
    <row r="2210" ht="35.1" hidden="1" customHeight="1"/>
    <row r="2211" ht="35.1" hidden="1" customHeight="1"/>
    <row r="2212" ht="35.1" hidden="1" customHeight="1"/>
    <row r="2213" ht="35.1" hidden="1" customHeight="1"/>
    <row r="2214" ht="35.1" hidden="1" customHeight="1"/>
    <row r="2215" ht="35.1" hidden="1" customHeight="1"/>
    <row r="2216" ht="35.1" hidden="1" customHeight="1"/>
    <row r="2217" ht="35.1" hidden="1" customHeight="1"/>
    <row r="2218" ht="35.1" hidden="1" customHeight="1"/>
    <row r="2219" ht="35.1" hidden="1" customHeight="1"/>
    <row r="2220" ht="35.1" hidden="1" customHeight="1"/>
    <row r="2221" ht="35.1" hidden="1" customHeight="1"/>
    <row r="2222" ht="35.1" hidden="1" customHeight="1"/>
    <row r="2223" ht="35.1" hidden="1" customHeight="1"/>
    <row r="2224" ht="35.1" hidden="1" customHeight="1"/>
    <row r="2225" ht="35.1" hidden="1" customHeight="1"/>
    <row r="2226" ht="35.1" hidden="1" customHeight="1"/>
    <row r="2227" ht="35.1" hidden="1" customHeight="1"/>
    <row r="2228" ht="35.1" hidden="1" customHeight="1"/>
    <row r="2229" ht="35.1" hidden="1" customHeight="1"/>
    <row r="2230" ht="35.1" hidden="1" customHeight="1"/>
    <row r="2231" ht="35.1" hidden="1" customHeight="1"/>
    <row r="2232" ht="35.1" hidden="1" customHeight="1"/>
    <row r="2233" ht="35.1" hidden="1" customHeight="1"/>
    <row r="2234" ht="35.1" hidden="1" customHeight="1"/>
    <row r="2235" ht="35.1" hidden="1" customHeight="1"/>
    <row r="2236" ht="35.1" hidden="1" customHeight="1"/>
    <row r="2237" ht="35.1" hidden="1" customHeight="1"/>
    <row r="2238" ht="35.1" hidden="1" customHeight="1"/>
    <row r="2239" ht="35.1" hidden="1" customHeight="1"/>
    <row r="2240" ht="35.1" hidden="1" customHeight="1"/>
    <row r="2241" ht="35.1" hidden="1" customHeight="1"/>
    <row r="2242" ht="35.1" hidden="1" customHeight="1"/>
    <row r="2243" ht="35.1" hidden="1" customHeight="1"/>
    <row r="2244" ht="35.1" hidden="1" customHeight="1"/>
    <row r="2245" ht="35.1" hidden="1" customHeight="1"/>
    <row r="2246" ht="35.1" hidden="1" customHeight="1"/>
    <row r="2247" ht="35.1" hidden="1" customHeight="1"/>
    <row r="2248" ht="35.1" hidden="1" customHeight="1"/>
    <row r="2249" ht="35.1" hidden="1" customHeight="1"/>
    <row r="2250" ht="35.1" hidden="1" customHeight="1"/>
    <row r="2251" ht="35.1" hidden="1" customHeight="1"/>
    <row r="2252" ht="35.1" hidden="1" customHeight="1"/>
    <row r="2253" ht="35.1" hidden="1" customHeight="1"/>
    <row r="2254" ht="35.1" hidden="1" customHeight="1"/>
    <row r="2255" ht="35.1" hidden="1" customHeight="1"/>
    <row r="2256" ht="35.1" hidden="1" customHeight="1"/>
    <row r="2257" ht="35.1" hidden="1" customHeight="1"/>
    <row r="2258" ht="35.1" hidden="1" customHeight="1"/>
    <row r="2259" ht="35.1" hidden="1" customHeight="1"/>
    <row r="2260" ht="35.1" hidden="1" customHeight="1"/>
    <row r="2261" ht="35.1" hidden="1" customHeight="1"/>
    <row r="2262" ht="35.1" hidden="1" customHeight="1"/>
    <row r="2263" ht="35.1" hidden="1" customHeight="1"/>
    <row r="2264" ht="35.1" hidden="1" customHeight="1"/>
    <row r="2265" ht="35.1" hidden="1" customHeight="1"/>
    <row r="2266" ht="35.1" hidden="1" customHeight="1"/>
    <row r="2267" ht="35.1" hidden="1" customHeight="1"/>
    <row r="2268" ht="35.1" hidden="1" customHeight="1"/>
    <row r="2269" ht="35.1" hidden="1" customHeight="1"/>
    <row r="2270" ht="35.1" hidden="1" customHeight="1"/>
    <row r="2271" ht="35.1" hidden="1" customHeight="1"/>
    <row r="2272" ht="35.1" hidden="1" customHeight="1"/>
    <row r="2273" ht="35.1" hidden="1" customHeight="1"/>
    <row r="2274" ht="35.1" hidden="1" customHeight="1"/>
    <row r="2275" ht="35.1" hidden="1" customHeight="1"/>
    <row r="2276" ht="35.1" hidden="1" customHeight="1"/>
    <row r="2277" ht="35.1" hidden="1" customHeight="1"/>
    <row r="2278" ht="35.1" hidden="1" customHeight="1"/>
    <row r="2279" ht="35.1" hidden="1" customHeight="1"/>
    <row r="2280" ht="35.1" hidden="1" customHeight="1"/>
    <row r="2281" ht="35.1" hidden="1" customHeight="1"/>
    <row r="2282" ht="35.1" hidden="1" customHeight="1"/>
    <row r="2283" ht="35.1" hidden="1" customHeight="1"/>
    <row r="2284" ht="35.1" hidden="1" customHeight="1"/>
    <row r="2285" ht="35.1" hidden="1" customHeight="1"/>
    <row r="2286" ht="35.1" hidden="1" customHeight="1"/>
    <row r="2287" ht="35.1" hidden="1" customHeight="1"/>
    <row r="2288" ht="35.1" hidden="1" customHeight="1"/>
    <row r="2289" ht="35.1" hidden="1" customHeight="1"/>
    <row r="2290" ht="35.1" hidden="1" customHeight="1"/>
    <row r="2291" ht="35.1" hidden="1" customHeight="1"/>
    <row r="2292" ht="35.1" hidden="1" customHeight="1"/>
    <row r="2293" ht="35.1" hidden="1" customHeight="1"/>
    <row r="2294" ht="35.1" hidden="1" customHeight="1"/>
    <row r="2295" ht="35.1" hidden="1" customHeight="1"/>
    <row r="2296" ht="35.1" hidden="1" customHeight="1"/>
    <row r="2297" ht="35.1" hidden="1" customHeight="1"/>
    <row r="2298" ht="35.1" hidden="1" customHeight="1"/>
    <row r="2299" ht="35.1" hidden="1" customHeight="1"/>
    <row r="2300" ht="35.1" hidden="1" customHeight="1"/>
    <row r="2301" ht="35.1" hidden="1" customHeight="1"/>
    <row r="2302" ht="35.1" hidden="1" customHeight="1"/>
    <row r="2303" ht="35.1" hidden="1" customHeight="1"/>
    <row r="2304" ht="35.1" hidden="1" customHeight="1"/>
    <row r="2305" ht="35.1" hidden="1" customHeight="1"/>
    <row r="2306" ht="35.1" hidden="1" customHeight="1"/>
    <row r="2307" ht="35.1" hidden="1" customHeight="1"/>
    <row r="2308" ht="35.1" hidden="1" customHeight="1"/>
    <row r="2309" ht="35.1" hidden="1" customHeight="1"/>
    <row r="2310" ht="35.1" hidden="1" customHeight="1"/>
    <row r="2311" ht="35.1" hidden="1" customHeight="1"/>
    <row r="2312" ht="35.1" hidden="1" customHeight="1"/>
    <row r="2313" ht="35.1" hidden="1" customHeight="1"/>
    <row r="2314" ht="35.1" hidden="1" customHeight="1"/>
    <row r="2315" ht="35.1" hidden="1" customHeight="1"/>
    <row r="2316" ht="35.1" hidden="1" customHeight="1"/>
    <row r="2317" ht="35.1" hidden="1" customHeight="1"/>
    <row r="2318" ht="35.1" hidden="1" customHeight="1"/>
    <row r="2319" ht="35.1" hidden="1" customHeight="1"/>
    <row r="2320" ht="35.1" hidden="1" customHeight="1"/>
    <row r="2321" ht="35.1" hidden="1" customHeight="1"/>
    <row r="2322" ht="35.1" hidden="1" customHeight="1"/>
    <row r="2323" ht="35.1" hidden="1" customHeight="1"/>
    <row r="2324" ht="35.1" hidden="1" customHeight="1"/>
    <row r="2325" ht="35.1" hidden="1" customHeight="1"/>
    <row r="2326" ht="35.1" hidden="1" customHeight="1"/>
    <row r="2327" ht="35.1" hidden="1" customHeight="1"/>
    <row r="2328" ht="35.1" hidden="1" customHeight="1"/>
    <row r="2329" ht="35.1" hidden="1" customHeight="1"/>
    <row r="2330" ht="35.1" hidden="1" customHeight="1"/>
    <row r="2331" ht="35.1" hidden="1" customHeight="1"/>
    <row r="2332" ht="35.1" hidden="1" customHeight="1"/>
    <row r="2333" ht="35.1" hidden="1" customHeight="1"/>
    <row r="2334" ht="35.1" hidden="1" customHeight="1"/>
    <row r="2335" ht="35.1" hidden="1" customHeight="1"/>
    <row r="2336" ht="35.1" hidden="1" customHeight="1"/>
    <row r="2337" ht="35.1" hidden="1" customHeight="1"/>
    <row r="2338" ht="35.1" hidden="1" customHeight="1"/>
    <row r="2339" ht="35.1" hidden="1" customHeight="1"/>
    <row r="2340" ht="35.1" hidden="1" customHeight="1"/>
    <row r="2341" ht="35.1" hidden="1" customHeight="1"/>
    <row r="2342" ht="35.1" hidden="1" customHeight="1"/>
    <row r="2343" ht="35.1" hidden="1" customHeight="1"/>
    <row r="2344" ht="35.1" hidden="1" customHeight="1"/>
    <row r="2345" ht="35.1" hidden="1" customHeight="1"/>
    <row r="2346" ht="35.1" hidden="1" customHeight="1"/>
    <row r="2347" ht="35.1" hidden="1" customHeight="1"/>
    <row r="2348" ht="35.1" hidden="1" customHeight="1"/>
    <row r="2349" ht="35.1" hidden="1" customHeight="1"/>
    <row r="2350" ht="35.1" hidden="1" customHeight="1"/>
    <row r="2351" ht="35.1" hidden="1" customHeight="1"/>
    <row r="2352" ht="35.1" hidden="1" customHeight="1"/>
    <row r="2353" ht="35.1" hidden="1" customHeight="1"/>
    <row r="2354" ht="35.1" hidden="1" customHeight="1"/>
    <row r="2355" ht="35.1" hidden="1" customHeight="1"/>
    <row r="2356" ht="35.1" hidden="1" customHeight="1"/>
    <row r="2357" ht="35.1" hidden="1" customHeight="1"/>
    <row r="2358" ht="35.1" hidden="1" customHeight="1"/>
    <row r="2359" ht="35.1" hidden="1" customHeight="1"/>
    <row r="2360" ht="35.1" hidden="1" customHeight="1"/>
    <row r="2361" ht="35.1" hidden="1" customHeight="1"/>
    <row r="2362" ht="35.1" hidden="1" customHeight="1"/>
    <row r="2363" ht="35.1" hidden="1" customHeight="1"/>
    <row r="2364" ht="35.1" hidden="1" customHeight="1"/>
    <row r="2365" ht="35.1" hidden="1" customHeight="1"/>
    <row r="2366" ht="35.1" hidden="1" customHeight="1"/>
    <row r="2367" ht="35.1" hidden="1" customHeight="1"/>
    <row r="2368" ht="35.1" hidden="1" customHeight="1"/>
    <row r="2369" ht="35.1" hidden="1" customHeight="1"/>
    <row r="2370" ht="35.1" hidden="1" customHeight="1"/>
    <row r="2371" ht="35.1" hidden="1" customHeight="1"/>
    <row r="2372" ht="35.1" hidden="1" customHeight="1"/>
    <row r="2373" ht="35.1" hidden="1" customHeight="1"/>
    <row r="2374" ht="35.1" hidden="1" customHeight="1"/>
    <row r="2375" ht="35.1" hidden="1" customHeight="1"/>
    <row r="2376" ht="35.1" hidden="1" customHeight="1"/>
    <row r="2377" ht="35.1" hidden="1" customHeight="1"/>
    <row r="2378" ht="35.1" hidden="1" customHeight="1"/>
    <row r="2379" ht="35.1" hidden="1" customHeight="1"/>
    <row r="2380" ht="35.1" hidden="1" customHeight="1"/>
    <row r="2381" ht="35.1" hidden="1" customHeight="1"/>
    <row r="2382" ht="35.1" hidden="1" customHeight="1"/>
    <row r="2383" ht="35.1" hidden="1" customHeight="1"/>
    <row r="2384" ht="35.1" hidden="1" customHeight="1"/>
    <row r="2385" ht="35.1" hidden="1" customHeight="1"/>
    <row r="2386" ht="35.1" hidden="1" customHeight="1"/>
    <row r="2387" ht="35.1" hidden="1" customHeight="1"/>
    <row r="2388" ht="35.1" hidden="1" customHeight="1"/>
    <row r="2389" ht="35.1" hidden="1" customHeight="1"/>
    <row r="2390" ht="35.1" hidden="1" customHeight="1"/>
    <row r="2391" ht="35.1" hidden="1" customHeight="1"/>
    <row r="2392" ht="35.1" hidden="1" customHeight="1"/>
    <row r="2393" ht="35.1" hidden="1" customHeight="1"/>
    <row r="2394" ht="35.1" hidden="1" customHeight="1"/>
    <row r="2395" ht="35.1" hidden="1" customHeight="1"/>
    <row r="2396" ht="35.1" hidden="1" customHeight="1"/>
    <row r="2397" ht="35.1" hidden="1" customHeight="1"/>
    <row r="2398" ht="35.1" hidden="1" customHeight="1"/>
    <row r="2399" ht="35.1" hidden="1" customHeight="1"/>
    <row r="2400" ht="35.1" hidden="1" customHeight="1"/>
    <row r="2401" ht="35.1" hidden="1" customHeight="1"/>
    <row r="2402" ht="35.1" hidden="1" customHeight="1"/>
    <row r="2403" ht="35.1" hidden="1" customHeight="1"/>
    <row r="2404" ht="35.1" hidden="1" customHeight="1"/>
    <row r="2405" ht="35.1" hidden="1" customHeight="1"/>
    <row r="2406" ht="35.1" hidden="1" customHeight="1"/>
    <row r="2407" ht="35.1" hidden="1" customHeight="1"/>
    <row r="2408" ht="35.1" hidden="1" customHeight="1"/>
    <row r="2409" ht="35.1" hidden="1" customHeight="1"/>
    <row r="2410" ht="35.1" hidden="1" customHeight="1"/>
    <row r="2411" ht="35.1" hidden="1" customHeight="1"/>
    <row r="2412" ht="35.1" hidden="1" customHeight="1"/>
    <row r="2413" ht="35.1" hidden="1" customHeight="1"/>
    <row r="2414" ht="35.1" hidden="1" customHeight="1"/>
    <row r="2415" ht="35.1" hidden="1" customHeight="1"/>
    <row r="2416" ht="35.1" hidden="1" customHeight="1"/>
    <row r="2417" ht="35.1" hidden="1" customHeight="1"/>
    <row r="2418" ht="35.1" hidden="1" customHeight="1"/>
    <row r="2419" ht="35.1" hidden="1" customHeight="1"/>
    <row r="2420" ht="35.1" hidden="1" customHeight="1"/>
    <row r="2421" ht="35.1" hidden="1" customHeight="1"/>
    <row r="2422" ht="35.1" hidden="1" customHeight="1"/>
    <row r="2423" ht="35.1" hidden="1" customHeight="1"/>
    <row r="2424" ht="35.1" hidden="1" customHeight="1"/>
    <row r="2425" ht="35.1" hidden="1" customHeight="1"/>
    <row r="2426" ht="35.1" hidden="1" customHeight="1"/>
    <row r="2427" ht="35.1" hidden="1" customHeight="1"/>
    <row r="2428" ht="35.1" hidden="1" customHeight="1"/>
    <row r="2429" ht="35.1" hidden="1" customHeight="1"/>
    <row r="2430" ht="35.1" hidden="1" customHeight="1"/>
    <row r="2431" ht="35.1" hidden="1" customHeight="1"/>
    <row r="2432" ht="35.1" hidden="1" customHeight="1"/>
    <row r="2433" ht="35.1" hidden="1" customHeight="1"/>
    <row r="2434" ht="35.1" hidden="1" customHeight="1"/>
    <row r="2435" ht="35.1" hidden="1" customHeight="1"/>
    <row r="2436" ht="35.1" hidden="1" customHeight="1"/>
    <row r="2437" ht="35.1" hidden="1" customHeight="1"/>
    <row r="2438" ht="35.1" hidden="1" customHeight="1"/>
    <row r="2439" ht="35.1" hidden="1" customHeight="1"/>
    <row r="2440" ht="35.1" hidden="1" customHeight="1"/>
    <row r="2441" ht="35.1" hidden="1" customHeight="1"/>
    <row r="2442" ht="35.1" hidden="1" customHeight="1"/>
    <row r="2443" ht="35.1" hidden="1" customHeight="1"/>
    <row r="2444" ht="35.1" hidden="1" customHeight="1"/>
    <row r="2445" ht="35.1" hidden="1" customHeight="1"/>
    <row r="2446" ht="35.1" hidden="1" customHeight="1"/>
    <row r="2447" ht="35.1" hidden="1" customHeight="1"/>
    <row r="2448" ht="35.1" hidden="1" customHeight="1"/>
    <row r="2449" ht="35.1" hidden="1" customHeight="1"/>
    <row r="2450" ht="35.1" hidden="1" customHeight="1"/>
    <row r="2451" ht="35.1" hidden="1" customHeight="1"/>
    <row r="2452" ht="35.1" hidden="1" customHeight="1"/>
    <row r="2453" ht="35.1" hidden="1" customHeight="1"/>
    <row r="2454" ht="35.1" hidden="1" customHeight="1"/>
    <row r="2455" ht="35.1" hidden="1" customHeight="1"/>
    <row r="2456" ht="35.1" hidden="1" customHeight="1"/>
    <row r="2457" ht="35.1" hidden="1" customHeight="1"/>
    <row r="2458" ht="35.1" hidden="1" customHeight="1"/>
    <row r="2459" ht="35.1" hidden="1" customHeight="1"/>
    <row r="2460" ht="35.1" hidden="1" customHeight="1"/>
    <row r="2461" ht="35.1" hidden="1" customHeight="1"/>
    <row r="2462" ht="35.1" hidden="1" customHeight="1"/>
    <row r="2463" ht="35.1" hidden="1" customHeight="1"/>
    <row r="2464" ht="35.1" hidden="1" customHeight="1"/>
    <row r="2465" ht="35.1" hidden="1" customHeight="1"/>
    <row r="2466" ht="35.1" hidden="1" customHeight="1"/>
    <row r="2467" ht="35.1" hidden="1" customHeight="1"/>
    <row r="2468" ht="35.1" hidden="1" customHeight="1"/>
    <row r="2469" ht="35.1" hidden="1" customHeight="1"/>
    <row r="2470" ht="35.1" hidden="1" customHeight="1"/>
    <row r="2471" ht="35.1" hidden="1" customHeight="1"/>
    <row r="2472" ht="35.1" hidden="1" customHeight="1"/>
    <row r="2473" ht="35.1" hidden="1" customHeight="1"/>
    <row r="2474" ht="35.1" hidden="1" customHeight="1"/>
    <row r="2475" ht="35.1" hidden="1" customHeight="1"/>
    <row r="2476" ht="35.1" hidden="1" customHeight="1"/>
    <row r="2477" ht="35.1" hidden="1" customHeight="1"/>
    <row r="2478" ht="35.1" hidden="1" customHeight="1"/>
    <row r="2479" ht="35.1" hidden="1" customHeight="1"/>
    <row r="2480" ht="35.1" hidden="1" customHeight="1"/>
    <row r="2481" ht="35.1" hidden="1" customHeight="1"/>
    <row r="2482" ht="35.1" hidden="1" customHeight="1"/>
    <row r="2483" ht="35.1" hidden="1" customHeight="1"/>
    <row r="2484" ht="35.1" hidden="1" customHeight="1"/>
    <row r="2485" ht="35.1" hidden="1" customHeight="1"/>
    <row r="2486" ht="35.1" hidden="1" customHeight="1"/>
    <row r="2487" ht="35.1" hidden="1" customHeight="1"/>
    <row r="2488" ht="35.1" hidden="1" customHeight="1"/>
    <row r="2489" ht="35.1" hidden="1" customHeight="1"/>
    <row r="2490" ht="35.1" hidden="1" customHeight="1"/>
    <row r="2491" ht="35.1" hidden="1" customHeight="1"/>
    <row r="2492" ht="35.1" hidden="1" customHeight="1"/>
    <row r="2493" ht="35.1" hidden="1" customHeight="1"/>
    <row r="2494" ht="35.1" hidden="1" customHeight="1"/>
    <row r="2495" ht="35.1" hidden="1" customHeight="1"/>
    <row r="2496" ht="35.1" hidden="1" customHeight="1"/>
    <row r="2497" ht="35.1" hidden="1" customHeight="1"/>
    <row r="2498" ht="35.1" hidden="1" customHeight="1"/>
    <row r="2499" ht="35.1" hidden="1" customHeight="1"/>
    <row r="2500" ht="35.1" hidden="1" customHeight="1"/>
    <row r="2501" ht="35.1" hidden="1" customHeight="1"/>
    <row r="2502" ht="35.1" hidden="1" customHeight="1"/>
    <row r="2503" ht="35.1" hidden="1" customHeight="1"/>
    <row r="2504" ht="35.1" hidden="1" customHeight="1"/>
    <row r="2505" ht="35.1" hidden="1" customHeight="1"/>
    <row r="2506" ht="35.1" hidden="1" customHeight="1"/>
    <row r="2507" ht="35.1" hidden="1" customHeight="1"/>
    <row r="2508" ht="35.1" hidden="1" customHeight="1"/>
    <row r="2509" ht="35.1" hidden="1" customHeight="1"/>
    <row r="2510" ht="35.1" hidden="1" customHeight="1"/>
    <row r="2511" ht="35.1" hidden="1" customHeight="1"/>
    <row r="2512" ht="35.1" hidden="1" customHeight="1"/>
    <row r="2513" ht="35.1" hidden="1" customHeight="1"/>
    <row r="2514" ht="35.1" hidden="1" customHeight="1"/>
    <row r="2515" ht="35.1" hidden="1" customHeight="1"/>
    <row r="2516" ht="35.1" hidden="1" customHeight="1"/>
    <row r="2517" ht="35.1" hidden="1" customHeight="1"/>
    <row r="2518" ht="35.1" hidden="1" customHeight="1"/>
    <row r="2519" ht="35.1" hidden="1" customHeight="1"/>
    <row r="2520" ht="35.1" hidden="1" customHeight="1"/>
    <row r="2521" ht="35.1" hidden="1" customHeight="1"/>
    <row r="2522" ht="35.1" hidden="1" customHeight="1"/>
    <row r="2523" ht="35.1" hidden="1" customHeight="1"/>
    <row r="2524" ht="35.1" hidden="1" customHeight="1"/>
    <row r="2525" ht="35.1" hidden="1" customHeight="1"/>
    <row r="2526" ht="35.1" hidden="1" customHeight="1"/>
    <row r="2527" ht="35.1" hidden="1" customHeight="1"/>
    <row r="2528" ht="35.1" hidden="1" customHeight="1"/>
    <row r="2529" ht="35.1" hidden="1" customHeight="1"/>
    <row r="2530" ht="35.1" hidden="1" customHeight="1"/>
    <row r="2531" ht="35.1" hidden="1" customHeight="1"/>
    <row r="2532" ht="35.1" hidden="1" customHeight="1"/>
    <row r="2533" ht="35.1" hidden="1" customHeight="1"/>
    <row r="2534" ht="35.1" hidden="1" customHeight="1"/>
    <row r="2535" ht="35.1" hidden="1" customHeight="1"/>
    <row r="2536" ht="35.1" hidden="1" customHeight="1"/>
    <row r="2537" ht="35.1" hidden="1" customHeight="1"/>
    <row r="2538" ht="35.1" hidden="1" customHeight="1"/>
    <row r="2539" ht="35.1" hidden="1" customHeight="1"/>
    <row r="2540" ht="35.1" hidden="1" customHeight="1"/>
    <row r="2541" ht="35.1" hidden="1" customHeight="1"/>
    <row r="2542" ht="35.1" hidden="1" customHeight="1"/>
    <row r="2543" ht="35.1" hidden="1" customHeight="1"/>
    <row r="2544" ht="35.1" hidden="1" customHeight="1"/>
    <row r="2545" ht="35.1" hidden="1" customHeight="1"/>
    <row r="2546" ht="35.1" hidden="1" customHeight="1"/>
    <row r="2547" ht="35.1" hidden="1" customHeight="1"/>
    <row r="2548" ht="35.1" hidden="1" customHeight="1"/>
    <row r="2549" ht="35.1" hidden="1" customHeight="1"/>
    <row r="2550" ht="35.1" hidden="1" customHeight="1"/>
    <row r="2551" ht="35.1" hidden="1" customHeight="1"/>
    <row r="2552" ht="35.1" hidden="1" customHeight="1"/>
    <row r="2553" ht="35.1" hidden="1" customHeight="1"/>
    <row r="2554" ht="35.1" hidden="1" customHeight="1"/>
    <row r="2555" ht="35.1" hidden="1" customHeight="1"/>
    <row r="2556" ht="35.1" hidden="1" customHeight="1"/>
    <row r="2557" ht="35.1" hidden="1" customHeight="1"/>
    <row r="2558" ht="35.1" hidden="1" customHeight="1"/>
    <row r="2559" ht="35.1" hidden="1" customHeight="1"/>
    <row r="2560" ht="35.1" hidden="1" customHeight="1"/>
    <row r="2561" ht="35.1" hidden="1" customHeight="1"/>
    <row r="2562" ht="35.1" hidden="1" customHeight="1"/>
    <row r="2563" ht="35.1" hidden="1" customHeight="1"/>
    <row r="2564" ht="35.1" hidden="1" customHeight="1"/>
    <row r="2565" ht="35.1" hidden="1" customHeight="1"/>
    <row r="2566" ht="35.1" hidden="1" customHeight="1"/>
    <row r="2567" ht="35.1" hidden="1" customHeight="1"/>
    <row r="2568" ht="35.1" hidden="1" customHeight="1"/>
    <row r="2569" ht="35.1" hidden="1" customHeight="1"/>
    <row r="2570" ht="35.1" hidden="1" customHeight="1"/>
    <row r="2571" ht="35.1" hidden="1" customHeight="1"/>
    <row r="2572" ht="35.1" hidden="1" customHeight="1"/>
    <row r="2573" ht="35.1" hidden="1" customHeight="1"/>
    <row r="2574" ht="35.1" hidden="1" customHeight="1"/>
    <row r="2575" ht="35.1" hidden="1" customHeight="1"/>
    <row r="2576" ht="35.1" hidden="1" customHeight="1"/>
    <row r="2577" ht="35.1" hidden="1" customHeight="1"/>
    <row r="2578" ht="35.1" hidden="1" customHeight="1"/>
    <row r="2579" ht="35.1" hidden="1" customHeight="1"/>
    <row r="2580" ht="35.1" hidden="1" customHeight="1"/>
    <row r="2581" ht="35.1" hidden="1" customHeight="1"/>
    <row r="2582" ht="35.1" hidden="1" customHeight="1"/>
    <row r="2583" ht="35.1" hidden="1" customHeight="1"/>
    <row r="2584" ht="35.1" hidden="1" customHeight="1"/>
    <row r="2585" ht="35.1" hidden="1" customHeight="1"/>
    <row r="2586" ht="35.1" hidden="1" customHeight="1"/>
    <row r="2587" ht="35.1" hidden="1" customHeight="1"/>
    <row r="2588" ht="35.1" hidden="1" customHeight="1"/>
    <row r="2589" ht="35.1" hidden="1" customHeight="1"/>
    <row r="2590" ht="35.1" hidden="1" customHeight="1"/>
    <row r="2591" ht="35.1" hidden="1" customHeight="1"/>
    <row r="2592" ht="35.1" hidden="1" customHeight="1"/>
    <row r="2593" ht="35.1" hidden="1" customHeight="1"/>
    <row r="2594" ht="35.1" hidden="1" customHeight="1"/>
    <row r="2595" ht="35.1" hidden="1" customHeight="1"/>
    <row r="2596" ht="35.1" hidden="1" customHeight="1"/>
    <row r="2597" ht="35.1" hidden="1" customHeight="1"/>
    <row r="2598" ht="35.1" hidden="1" customHeight="1"/>
    <row r="2599" ht="35.1" hidden="1" customHeight="1"/>
    <row r="2600" ht="35.1" hidden="1" customHeight="1"/>
    <row r="2601" ht="35.1" hidden="1" customHeight="1"/>
    <row r="2602" ht="35.1" hidden="1" customHeight="1"/>
    <row r="2603" ht="35.1" hidden="1" customHeight="1"/>
    <row r="2604" ht="35.1" hidden="1" customHeight="1"/>
    <row r="2605" ht="35.1" hidden="1" customHeight="1"/>
    <row r="2606" ht="35.1" hidden="1" customHeight="1"/>
    <row r="2607" ht="35.1" hidden="1" customHeight="1"/>
    <row r="2608" ht="35.1" hidden="1" customHeight="1"/>
    <row r="2609" ht="35.1" hidden="1" customHeight="1"/>
    <row r="2610" ht="35.1" hidden="1" customHeight="1"/>
    <row r="2611" ht="35.1" hidden="1" customHeight="1"/>
    <row r="2612" ht="35.1" hidden="1" customHeight="1"/>
    <row r="2613" ht="35.1" hidden="1" customHeight="1"/>
    <row r="2614" ht="35.1" hidden="1" customHeight="1"/>
    <row r="2615" ht="35.1" hidden="1" customHeight="1"/>
    <row r="2616" ht="35.1" hidden="1" customHeight="1"/>
    <row r="2617" ht="35.1" hidden="1" customHeight="1"/>
    <row r="2618" ht="35.1" hidden="1" customHeight="1"/>
    <row r="2619" ht="35.1" hidden="1" customHeight="1"/>
    <row r="2620" ht="35.1" hidden="1" customHeight="1"/>
    <row r="2621" ht="35.1" hidden="1" customHeight="1"/>
    <row r="2622" ht="35.1" hidden="1" customHeight="1"/>
    <row r="2623" ht="35.1" hidden="1" customHeight="1"/>
    <row r="2624" ht="35.1" hidden="1" customHeight="1"/>
    <row r="2625" ht="35.1" hidden="1" customHeight="1"/>
    <row r="2626" ht="35.1" hidden="1" customHeight="1"/>
    <row r="2627" ht="35.1" hidden="1" customHeight="1"/>
    <row r="2628" ht="35.1" hidden="1" customHeight="1"/>
    <row r="2629" ht="35.1" hidden="1" customHeight="1"/>
    <row r="2630" ht="35.1" hidden="1" customHeight="1"/>
    <row r="2631" ht="35.1" hidden="1" customHeight="1"/>
    <row r="2632" ht="35.1" hidden="1" customHeight="1"/>
    <row r="2633" ht="35.1" hidden="1" customHeight="1"/>
    <row r="2634" ht="35.1" hidden="1" customHeight="1"/>
    <row r="2635" ht="35.1" hidden="1" customHeight="1"/>
    <row r="2636" ht="35.1" hidden="1" customHeight="1"/>
    <row r="2637" ht="35.1" hidden="1" customHeight="1"/>
    <row r="2638" ht="35.1" hidden="1" customHeight="1"/>
    <row r="2639" ht="35.1" hidden="1" customHeight="1"/>
    <row r="2640" ht="35.1" hidden="1" customHeight="1"/>
    <row r="2641" ht="35.1" hidden="1" customHeight="1"/>
    <row r="2642" ht="35.1" hidden="1" customHeight="1"/>
    <row r="2643" ht="35.1" hidden="1" customHeight="1"/>
    <row r="2644" ht="35.1" hidden="1" customHeight="1"/>
    <row r="2645" ht="35.1" hidden="1" customHeight="1"/>
    <row r="2646" ht="35.1" hidden="1" customHeight="1"/>
    <row r="2647" ht="35.1" hidden="1" customHeight="1"/>
    <row r="2648" ht="35.1" hidden="1" customHeight="1"/>
    <row r="2649" ht="35.1" hidden="1" customHeight="1"/>
    <row r="2650" ht="35.1" hidden="1" customHeight="1"/>
    <row r="2651" ht="35.1" hidden="1" customHeight="1"/>
    <row r="2652" ht="35.1" hidden="1" customHeight="1"/>
    <row r="2653" ht="35.1" hidden="1" customHeight="1"/>
    <row r="2654" ht="35.1" hidden="1" customHeight="1"/>
    <row r="2655" ht="35.1" hidden="1" customHeight="1"/>
    <row r="2656" ht="35.1" hidden="1" customHeight="1"/>
    <row r="2657" ht="35.1" hidden="1" customHeight="1"/>
    <row r="2658" ht="35.1" hidden="1" customHeight="1"/>
    <row r="2659" ht="35.1" hidden="1" customHeight="1"/>
    <row r="2660" ht="35.1" hidden="1" customHeight="1"/>
    <row r="2661" ht="35.1" hidden="1" customHeight="1"/>
    <row r="2662" ht="35.1" hidden="1" customHeight="1"/>
    <row r="2663" ht="35.1" hidden="1" customHeight="1"/>
    <row r="2664" ht="35.1" hidden="1" customHeight="1"/>
    <row r="2665" ht="35.1" hidden="1" customHeight="1"/>
    <row r="2666" ht="35.1" hidden="1" customHeight="1"/>
    <row r="2667" ht="35.1" hidden="1" customHeight="1"/>
    <row r="2668" ht="35.1" hidden="1" customHeight="1"/>
    <row r="2669" ht="35.1" hidden="1" customHeight="1"/>
    <row r="2670" ht="35.1" hidden="1" customHeight="1"/>
    <row r="2671" ht="35.1" hidden="1" customHeight="1"/>
    <row r="2672" ht="35.1" hidden="1" customHeight="1"/>
    <row r="2673" ht="35.1" hidden="1" customHeight="1"/>
    <row r="2674" ht="35.1" hidden="1" customHeight="1"/>
    <row r="2675" ht="35.1" hidden="1" customHeight="1"/>
    <row r="2676" ht="35.1" hidden="1" customHeight="1"/>
    <row r="2677" ht="35.1" hidden="1" customHeight="1"/>
    <row r="2678" ht="35.1" hidden="1" customHeight="1"/>
    <row r="2679" ht="35.1" hidden="1" customHeight="1"/>
    <row r="2680" ht="35.1" hidden="1" customHeight="1"/>
    <row r="2681" ht="35.1" hidden="1" customHeight="1"/>
    <row r="2682" ht="35.1" hidden="1" customHeight="1"/>
    <row r="2683" ht="35.1" hidden="1" customHeight="1"/>
    <row r="2684" ht="35.1" hidden="1" customHeight="1"/>
    <row r="2685" ht="35.1" hidden="1" customHeight="1"/>
    <row r="2686" ht="35.1" hidden="1" customHeight="1"/>
    <row r="2687" ht="35.1" hidden="1" customHeight="1"/>
    <row r="2688" ht="35.1" hidden="1" customHeight="1"/>
    <row r="2689" ht="35.1" hidden="1" customHeight="1"/>
    <row r="2690" ht="35.1" hidden="1" customHeight="1"/>
    <row r="2691" ht="35.1" hidden="1" customHeight="1"/>
    <row r="2692" ht="35.1" hidden="1" customHeight="1"/>
    <row r="2693" ht="35.1" hidden="1" customHeight="1"/>
    <row r="2694" ht="35.1" hidden="1" customHeight="1"/>
    <row r="2695" ht="35.1" hidden="1" customHeight="1"/>
    <row r="2696" ht="35.1" hidden="1" customHeight="1"/>
    <row r="2697" ht="35.1" hidden="1" customHeight="1"/>
    <row r="2698" ht="35.1" hidden="1" customHeight="1"/>
    <row r="2699" ht="35.1" hidden="1" customHeight="1"/>
    <row r="2700" ht="35.1" hidden="1" customHeight="1"/>
    <row r="2701" ht="35.1" hidden="1" customHeight="1"/>
    <row r="2702" ht="35.1" hidden="1" customHeight="1"/>
    <row r="2703" ht="35.1" hidden="1" customHeight="1"/>
    <row r="2704" ht="35.1" hidden="1" customHeight="1"/>
    <row r="2705" ht="35.1" hidden="1" customHeight="1"/>
    <row r="2706" ht="35.1" hidden="1" customHeight="1"/>
    <row r="2707" ht="35.1" hidden="1" customHeight="1"/>
    <row r="2708" ht="35.1" hidden="1" customHeight="1"/>
    <row r="2709" ht="35.1" hidden="1" customHeight="1"/>
    <row r="2710" ht="35.1" hidden="1" customHeight="1"/>
    <row r="2711" ht="35.1" hidden="1" customHeight="1"/>
    <row r="2712" ht="35.1" hidden="1" customHeight="1"/>
    <row r="2713" ht="35.1" hidden="1" customHeight="1"/>
    <row r="2714" ht="35.1" hidden="1" customHeight="1"/>
    <row r="2715" ht="35.1" hidden="1" customHeight="1"/>
    <row r="2716" ht="35.1" hidden="1" customHeight="1"/>
    <row r="2717" ht="35.1" hidden="1" customHeight="1"/>
    <row r="2718" ht="35.1" hidden="1" customHeight="1"/>
    <row r="2719" ht="35.1" hidden="1" customHeight="1"/>
    <row r="2720" ht="35.1" hidden="1" customHeight="1"/>
    <row r="2721" ht="35.1" hidden="1" customHeight="1"/>
    <row r="2722" ht="35.1" hidden="1" customHeight="1"/>
    <row r="2723" ht="35.1" hidden="1" customHeight="1"/>
    <row r="2724" ht="35.1" hidden="1" customHeight="1"/>
    <row r="2725" ht="35.1" hidden="1" customHeight="1"/>
    <row r="2726" ht="35.1" hidden="1" customHeight="1"/>
    <row r="2727" ht="35.1" hidden="1" customHeight="1"/>
    <row r="2728" ht="35.1" hidden="1" customHeight="1"/>
    <row r="2729" ht="35.1" hidden="1" customHeight="1"/>
    <row r="2730" ht="35.1" hidden="1" customHeight="1"/>
    <row r="2731" ht="35.1" hidden="1" customHeight="1"/>
    <row r="2732" ht="35.1" hidden="1" customHeight="1"/>
    <row r="2733" ht="35.1" hidden="1" customHeight="1"/>
    <row r="2734" ht="35.1" hidden="1" customHeight="1"/>
    <row r="2735" ht="35.1" hidden="1" customHeight="1"/>
    <row r="2736" ht="35.1" hidden="1" customHeight="1"/>
    <row r="2737" ht="35.1" hidden="1" customHeight="1"/>
    <row r="2738" ht="35.1" hidden="1" customHeight="1"/>
    <row r="2739" ht="35.1" hidden="1" customHeight="1"/>
    <row r="2740" ht="35.1" hidden="1" customHeight="1"/>
    <row r="2741" ht="35.1" hidden="1" customHeight="1"/>
    <row r="2742" ht="35.1" hidden="1" customHeight="1"/>
    <row r="2743" ht="35.1" hidden="1" customHeight="1"/>
    <row r="2744" ht="35.1" hidden="1" customHeight="1"/>
    <row r="2745" ht="35.1" hidden="1" customHeight="1"/>
    <row r="2746" ht="35.1" hidden="1" customHeight="1"/>
    <row r="2747" ht="35.1" hidden="1" customHeight="1"/>
    <row r="2748" ht="35.1" hidden="1" customHeight="1"/>
    <row r="2749" ht="35.1" hidden="1" customHeight="1"/>
    <row r="2750" ht="35.1" hidden="1" customHeight="1"/>
    <row r="2751" ht="35.1" hidden="1" customHeight="1"/>
    <row r="2752" ht="35.1" hidden="1" customHeight="1"/>
    <row r="2753" ht="35.1" hidden="1" customHeight="1"/>
    <row r="2754" ht="35.1" hidden="1" customHeight="1"/>
    <row r="2755" ht="35.1" hidden="1" customHeight="1"/>
    <row r="2756" ht="35.1" hidden="1" customHeight="1"/>
    <row r="2757" ht="35.1" hidden="1" customHeight="1"/>
    <row r="2758" ht="35.1" hidden="1" customHeight="1"/>
    <row r="2759" ht="35.1" hidden="1" customHeight="1"/>
    <row r="2760" ht="35.1" hidden="1" customHeight="1"/>
    <row r="2761" ht="35.1" hidden="1" customHeight="1"/>
    <row r="2762" ht="35.1" hidden="1" customHeight="1"/>
    <row r="2763" ht="35.1" hidden="1" customHeight="1"/>
    <row r="2764" ht="35.1" hidden="1" customHeight="1"/>
    <row r="2765" ht="35.1" hidden="1" customHeight="1"/>
    <row r="2766" ht="35.1" hidden="1" customHeight="1"/>
    <row r="2767" ht="35.1" hidden="1" customHeight="1"/>
    <row r="2768" ht="35.1" hidden="1" customHeight="1"/>
    <row r="2769" ht="35.1" hidden="1" customHeight="1"/>
    <row r="2770" ht="35.1" hidden="1" customHeight="1"/>
    <row r="2771" ht="35.1" hidden="1" customHeight="1"/>
    <row r="2772" ht="35.1" hidden="1" customHeight="1"/>
    <row r="2773" ht="35.1" hidden="1" customHeight="1"/>
    <row r="2774" ht="35.1" hidden="1" customHeight="1"/>
    <row r="2775" ht="35.1" hidden="1" customHeight="1"/>
    <row r="2776" ht="35.1" hidden="1" customHeight="1"/>
    <row r="2777" ht="35.1" hidden="1" customHeight="1"/>
    <row r="2778" ht="35.1" hidden="1" customHeight="1"/>
    <row r="2779" ht="35.1" hidden="1" customHeight="1"/>
    <row r="2780" ht="35.1" hidden="1" customHeight="1"/>
    <row r="2781" ht="35.1" hidden="1" customHeight="1"/>
    <row r="2782" ht="35.1" hidden="1" customHeight="1"/>
    <row r="2783" ht="35.1" hidden="1" customHeight="1"/>
    <row r="2784" ht="35.1" hidden="1" customHeight="1"/>
    <row r="2785" ht="35.1" hidden="1" customHeight="1"/>
    <row r="2786" ht="35.1" hidden="1" customHeight="1"/>
    <row r="2787" ht="35.1" hidden="1" customHeight="1"/>
    <row r="2788" ht="35.1" hidden="1" customHeight="1"/>
    <row r="2789" ht="35.1" hidden="1" customHeight="1"/>
    <row r="2790" ht="35.1" hidden="1" customHeight="1"/>
    <row r="2791" ht="35.1" hidden="1" customHeight="1"/>
    <row r="2792" ht="35.1" hidden="1" customHeight="1"/>
    <row r="2793" ht="35.1" hidden="1" customHeight="1"/>
    <row r="2794" ht="35.1" hidden="1" customHeight="1"/>
    <row r="2795" ht="35.1" hidden="1" customHeight="1"/>
    <row r="2796" ht="35.1" hidden="1" customHeight="1"/>
    <row r="2797" ht="35.1" hidden="1" customHeight="1"/>
    <row r="2798" ht="35.1" hidden="1" customHeight="1"/>
    <row r="2799" ht="35.1" hidden="1" customHeight="1"/>
    <row r="2800" ht="35.1" hidden="1" customHeight="1"/>
    <row r="2801" ht="35.1" hidden="1" customHeight="1"/>
    <row r="2802" ht="35.1" hidden="1" customHeight="1"/>
    <row r="2803" ht="35.1" hidden="1" customHeight="1"/>
    <row r="2804" ht="35.1" hidden="1" customHeight="1"/>
    <row r="2805" ht="35.1" hidden="1" customHeight="1"/>
    <row r="2806" ht="35.1" hidden="1" customHeight="1"/>
    <row r="2807" ht="35.1" hidden="1" customHeight="1"/>
    <row r="2808" ht="35.1" hidden="1" customHeight="1"/>
    <row r="2809" ht="35.1" hidden="1" customHeight="1"/>
    <row r="2810" ht="35.1" hidden="1" customHeight="1"/>
    <row r="2811" ht="35.1" hidden="1" customHeight="1"/>
    <row r="2812" ht="35.1" hidden="1" customHeight="1"/>
    <row r="2813" ht="35.1" hidden="1" customHeight="1"/>
    <row r="2814" ht="35.1" hidden="1" customHeight="1"/>
    <row r="2815" ht="35.1" hidden="1" customHeight="1"/>
    <row r="2816" ht="35.1" hidden="1" customHeight="1"/>
    <row r="2817" ht="35.1" hidden="1" customHeight="1"/>
    <row r="2818" ht="35.1" hidden="1" customHeight="1"/>
    <row r="2819" ht="35.1" hidden="1" customHeight="1"/>
    <row r="2820" ht="35.1" hidden="1" customHeight="1"/>
    <row r="2821" ht="35.1" hidden="1" customHeight="1"/>
    <row r="2822" ht="35.1" hidden="1" customHeight="1"/>
    <row r="2823" ht="35.1" hidden="1" customHeight="1"/>
    <row r="2824" ht="35.1" hidden="1" customHeight="1"/>
    <row r="2825" ht="35.1" hidden="1" customHeight="1"/>
    <row r="2826" ht="35.1" hidden="1" customHeight="1"/>
    <row r="2827" ht="35.1" hidden="1" customHeight="1"/>
    <row r="2828" ht="35.1" hidden="1" customHeight="1"/>
    <row r="2829" ht="35.1" hidden="1" customHeight="1"/>
    <row r="2830" ht="35.1" hidden="1" customHeight="1"/>
    <row r="2831" ht="35.1" hidden="1" customHeight="1"/>
    <row r="2832" ht="35.1" hidden="1" customHeight="1"/>
    <row r="2833" ht="35.1" hidden="1" customHeight="1"/>
    <row r="2834" ht="35.1" hidden="1" customHeight="1"/>
    <row r="2835" ht="35.1" hidden="1" customHeight="1"/>
    <row r="2836" ht="35.1" hidden="1" customHeight="1"/>
    <row r="2837" ht="35.1" hidden="1" customHeight="1"/>
    <row r="2838" ht="35.1" hidden="1" customHeight="1"/>
    <row r="2839" ht="35.1" hidden="1" customHeight="1"/>
    <row r="2840" ht="35.1" hidden="1" customHeight="1"/>
    <row r="2841" ht="35.1" hidden="1" customHeight="1"/>
    <row r="2842" ht="35.1" hidden="1" customHeight="1"/>
    <row r="2843" ht="35.1" hidden="1" customHeight="1"/>
    <row r="2844" ht="35.1" hidden="1" customHeight="1"/>
    <row r="2845" ht="35.1" hidden="1" customHeight="1"/>
    <row r="2846" ht="35.1" hidden="1" customHeight="1"/>
    <row r="2847" ht="35.1" hidden="1" customHeight="1"/>
    <row r="2848" ht="35.1" hidden="1" customHeight="1"/>
    <row r="2849" ht="35.1" hidden="1" customHeight="1"/>
    <row r="2850" ht="35.1" hidden="1" customHeight="1"/>
    <row r="2851" ht="35.1" hidden="1" customHeight="1"/>
    <row r="2852" ht="35.1" hidden="1" customHeight="1"/>
    <row r="2853" ht="35.1" hidden="1" customHeight="1"/>
    <row r="2854" ht="35.1" hidden="1" customHeight="1"/>
    <row r="2855" ht="35.1" hidden="1" customHeight="1"/>
    <row r="2856" ht="35.1" hidden="1" customHeight="1"/>
    <row r="2857" ht="35.1" hidden="1" customHeight="1"/>
    <row r="2858" ht="35.1" hidden="1" customHeight="1"/>
    <row r="2859" ht="35.1" hidden="1" customHeight="1"/>
    <row r="2860" ht="35.1" hidden="1" customHeight="1"/>
    <row r="2861" ht="35.1" hidden="1" customHeight="1"/>
    <row r="2862" ht="35.1" hidden="1" customHeight="1"/>
    <row r="2863" ht="35.1" hidden="1" customHeight="1"/>
    <row r="2864" ht="35.1" hidden="1" customHeight="1"/>
    <row r="2865" ht="35.1" hidden="1" customHeight="1"/>
    <row r="2866" ht="35.1" hidden="1" customHeight="1"/>
    <row r="2867" ht="35.1" hidden="1" customHeight="1"/>
    <row r="2868" ht="35.1" hidden="1" customHeight="1"/>
    <row r="2869" ht="35.1" hidden="1" customHeight="1"/>
    <row r="2870" ht="35.1" hidden="1" customHeight="1"/>
    <row r="2871" ht="35.1" hidden="1" customHeight="1"/>
    <row r="2872" ht="35.1" hidden="1" customHeight="1"/>
    <row r="2873" ht="35.1" hidden="1" customHeight="1"/>
    <row r="2874" ht="35.1" hidden="1" customHeight="1"/>
    <row r="2875" ht="35.1" hidden="1" customHeight="1"/>
    <row r="2876" ht="35.1" hidden="1" customHeight="1"/>
    <row r="2877" ht="35.1" hidden="1" customHeight="1"/>
    <row r="2878" ht="35.1" hidden="1" customHeight="1"/>
    <row r="2879" ht="35.1" hidden="1" customHeight="1"/>
    <row r="2880" ht="35.1" hidden="1" customHeight="1"/>
    <row r="2881" ht="35.1" hidden="1" customHeight="1"/>
    <row r="2882" ht="35.1" hidden="1" customHeight="1"/>
    <row r="2883" ht="35.1" hidden="1" customHeight="1"/>
    <row r="2884" ht="35.1" hidden="1" customHeight="1"/>
    <row r="2885" ht="35.1" hidden="1" customHeight="1"/>
    <row r="2886" ht="35.1" hidden="1" customHeight="1"/>
    <row r="2887" ht="35.1" hidden="1" customHeight="1"/>
    <row r="2888" ht="35.1" hidden="1" customHeight="1"/>
    <row r="2889" ht="35.1" hidden="1" customHeight="1"/>
    <row r="2890" ht="35.1" hidden="1" customHeight="1"/>
    <row r="2891" ht="35.1" hidden="1" customHeight="1"/>
    <row r="2892" ht="35.1" hidden="1" customHeight="1"/>
    <row r="2893" ht="35.1" hidden="1" customHeight="1"/>
    <row r="2894" ht="35.1" hidden="1" customHeight="1"/>
    <row r="2895" ht="35.1" hidden="1" customHeight="1"/>
    <row r="2896" ht="35.1" hidden="1" customHeight="1"/>
    <row r="2897" ht="35.1" hidden="1" customHeight="1"/>
    <row r="2898" ht="35.1" hidden="1" customHeight="1"/>
    <row r="2899" ht="35.1" hidden="1" customHeight="1"/>
    <row r="2900" ht="35.1" hidden="1" customHeight="1"/>
    <row r="2901" ht="35.1" hidden="1" customHeight="1"/>
    <row r="2902" ht="35.1" hidden="1" customHeight="1"/>
    <row r="2903" ht="35.1" hidden="1" customHeight="1"/>
    <row r="2904" ht="35.1" hidden="1" customHeight="1"/>
    <row r="2905" ht="35.1" hidden="1" customHeight="1"/>
    <row r="2906" ht="35.1" hidden="1" customHeight="1"/>
    <row r="2907" ht="35.1" hidden="1" customHeight="1"/>
    <row r="2908" ht="35.1" hidden="1" customHeight="1"/>
    <row r="2909" ht="35.1" hidden="1" customHeight="1"/>
    <row r="2910" ht="35.1" hidden="1" customHeight="1"/>
    <row r="2911" ht="35.1" hidden="1" customHeight="1"/>
    <row r="2912" ht="35.1" hidden="1" customHeight="1"/>
    <row r="2913" ht="35.1" hidden="1" customHeight="1"/>
    <row r="2914" ht="35.1" hidden="1" customHeight="1"/>
    <row r="2915" ht="35.1" hidden="1" customHeight="1"/>
    <row r="2916" ht="35.1" hidden="1" customHeight="1"/>
    <row r="2917" ht="35.1" hidden="1" customHeight="1"/>
    <row r="2918" ht="35.1" hidden="1" customHeight="1"/>
    <row r="2919" ht="35.1" hidden="1" customHeight="1"/>
    <row r="2920" ht="35.1" hidden="1" customHeight="1"/>
    <row r="2921" ht="35.1" hidden="1" customHeight="1"/>
    <row r="2922" ht="35.1" hidden="1" customHeight="1"/>
    <row r="2923" ht="35.1" hidden="1" customHeight="1"/>
    <row r="2924" ht="35.1" hidden="1" customHeight="1"/>
    <row r="2925" ht="35.1" hidden="1" customHeight="1"/>
    <row r="2926" ht="35.1" hidden="1" customHeight="1"/>
    <row r="2927" ht="35.1" hidden="1" customHeight="1"/>
    <row r="2928" ht="35.1" hidden="1" customHeight="1"/>
    <row r="2929" ht="35.1" hidden="1" customHeight="1"/>
    <row r="2930" ht="35.1" hidden="1" customHeight="1"/>
    <row r="2931" ht="35.1" hidden="1" customHeight="1"/>
    <row r="2932" ht="35.1" hidden="1" customHeight="1"/>
    <row r="2933" ht="35.1" hidden="1" customHeight="1"/>
    <row r="2934" ht="35.1" hidden="1" customHeight="1"/>
    <row r="2935" ht="35.1" hidden="1" customHeight="1"/>
    <row r="2936" ht="35.1" hidden="1" customHeight="1"/>
    <row r="2937" ht="35.1" hidden="1" customHeight="1"/>
    <row r="2938" ht="35.1" hidden="1" customHeight="1"/>
    <row r="2939" ht="35.1" hidden="1" customHeight="1"/>
    <row r="2940" ht="35.1" hidden="1" customHeight="1"/>
    <row r="2941" ht="35.1" hidden="1" customHeight="1"/>
    <row r="2942" ht="35.1" hidden="1" customHeight="1"/>
    <row r="2943" ht="35.1" hidden="1" customHeight="1"/>
    <row r="2944" ht="35.1" hidden="1" customHeight="1"/>
    <row r="2945" ht="35.1" hidden="1" customHeight="1"/>
    <row r="2946" ht="35.1" hidden="1" customHeight="1"/>
    <row r="2947" ht="35.1" hidden="1" customHeight="1"/>
    <row r="2948" ht="35.1" hidden="1" customHeight="1"/>
    <row r="2949" ht="35.1" hidden="1" customHeight="1"/>
    <row r="2950" ht="35.1" hidden="1" customHeight="1"/>
    <row r="2951" ht="35.1" hidden="1" customHeight="1"/>
    <row r="2952" ht="35.1" hidden="1" customHeight="1"/>
    <row r="2953" ht="35.1" hidden="1" customHeight="1"/>
    <row r="2954" ht="35.1" hidden="1" customHeight="1"/>
    <row r="2955" ht="35.1" hidden="1" customHeight="1"/>
    <row r="2956" ht="35.1" hidden="1" customHeight="1"/>
    <row r="2957" ht="35.1" hidden="1" customHeight="1"/>
    <row r="2958" ht="35.1" hidden="1" customHeight="1"/>
    <row r="2959" ht="35.1" hidden="1" customHeight="1"/>
    <row r="2960" ht="35.1" hidden="1" customHeight="1"/>
    <row r="2961" ht="35.1" hidden="1" customHeight="1"/>
    <row r="2962" ht="35.1" hidden="1" customHeight="1"/>
    <row r="2963" ht="35.1" hidden="1" customHeight="1"/>
    <row r="2964" ht="35.1" hidden="1" customHeight="1"/>
    <row r="2965" ht="35.1" hidden="1" customHeight="1"/>
    <row r="2966" ht="35.1" hidden="1" customHeight="1"/>
    <row r="2967" ht="35.1" hidden="1" customHeight="1"/>
    <row r="2968" ht="35.1" hidden="1" customHeight="1"/>
    <row r="2969" ht="35.1" hidden="1" customHeight="1"/>
    <row r="2970" ht="35.1" hidden="1" customHeight="1"/>
    <row r="2971" ht="35.1" hidden="1" customHeight="1"/>
    <row r="2972" ht="35.1" hidden="1" customHeight="1"/>
    <row r="2973" ht="35.1" hidden="1" customHeight="1"/>
    <row r="2974" ht="35.1" hidden="1" customHeight="1"/>
    <row r="2975" ht="35.1" hidden="1" customHeight="1"/>
    <row r="2976" ht="35.1" hidden="1" customHeight="1"/>
    <row r="2977" ht="35.1" hidden="1" customHeight="1"/>
    <row r="2978" ht="35.1" hidden="1" customHeight="1"/>
    <row r="2979" ht="35.1" hidden="1" customHeight="1"/>
    <row r="2980" ht="35.1" hidden="1" customHeight="1"/>
    <row r="2981" ht="35.1" hidden="1" customHeight="1"/>
    <row r="2982" ht="35.1" hidden="1" customHeight="1"/>
    <row r="2983" ht="35.1" hidden="1" customHeight="1"/>
    <row r="2984" ht="35.1" hidden="1" customHeight="1"/>
    <row r="2985" ht="35.1" hidden="1" customHeight="1"/>
    <row r="2986" ht="35.1" hidden="1" customHeight="1"/>
    <row r="2987" ht="35.1" hidden="1" customHeight="1"/>
    <row r="2988" ht="35.1" hidden="1" customHeight="1"/>
    <row r="2989" ht="35.1" hidden="1" customHeight="1"/>
    <row r="2990" ht="35.1" hidden="1" customHeight="1"/>
    <row r="2991" ht="35.1" hidden="1" customHeight="1"/>
    <row r="2992" ht="35.1" hidden="1" customHeight="1"/>
    <row r="2993" ht="35.1" hidden="1" customHeight="1"/>
    <row r="2994" ht="35.1" hidden="1" customHeight="1"/>
    <row r="2995" ht="35.1" hidden="1" customHeight="1"/>
    <row r="2996" ht="35.1" hidden="1" customHeight="1"/>
    <row r="2997" ht="35.1" hidden="1" customHeight="1"/>
    <row r="2998" ht="35.1" hidden="1" customHeight="1"/>
    <row r="2999" ht="35.1" hidden="1" customHeight="1"/>
    <row r="3000" ht="35.1" hidden="1" customHeight="1"/>
    <row r="3001" ht="35.1" hidden="1" customHeight="1"/>
    <row r="3002" ht="35.1" hidden="1" customHeight="1"/>
    <row r="3003" ht="35.1" hidden="1" customHeight="1"/>
    <row r="3004" ht="35.1" hidden="1" customHeight="1"/>
    <row r="3005" ht="35.1" hidden="1" customHeight="1"/>
    <row r="3006" ht="35.1" hidden="1" customHeight="1"/>
    <row r="3007" ht="35.1" hidden="1" customHeight="1"/>
    <row r="3008" ht="35.1" hidden="1" customHeight="1"/>
    <row r="3009" ht="35.1" hidden="1" customHeight="1"/>
    <row r="3010" ht="35.1" hidden="1" customHeight="1"/>
    <row r="3011" ht="35.1" hidden="1" customHeight="1"/>
    <row r="3012" ht="35.1" hidden="1" customHeight="1"/>
    <row r="3013" ht="35.1" hidden="1" customHeight="1"/>
    <row r="3014" ht="35.1" hidden="1" customHeight="1"/>
    <row r="3015" ht="35.1" hidden="1" customHeight="1"/>
    <row r="3016" ht="35.1" hidden="1" customHeight="1"/>
    <row r="3017" ht="35.1" hidden="1" customHeight="1"/>
    <row r="3018" ht="35.1" hidden="1" customHeight="1"/>
    <row r="3019" ht="35.1" hidden="1" customHeight="1"/>
    <row r="3020" ht="35.1" hidden="1" customHeight="1"/>
    <row r="3021" ht="35.1" hidden="1" customHeight="1"/>
    <row r="3022" ht="35.1" hidden="1" customHeight="1"/>
    <row r="3023" ht="35.1" hidden="1" customHeight="1"/>
    <row r="3024" ht="35.1" hidden="1" customHeight="1"/>
    <row r="3025" ht="35.1" hidden="1" customHeight="1"/>
    <row r="3026" ht="35.1" hidden="1" customHeight="1"/>
    <row r="3027" ht="35.1" hidden="1" customHeight="1"/>
    <row r="3028" ht="35.1" hidden="1" customHeight="1"/>
    <row r="3029" ht="35.1" hidden="1" customHeight="1"/>
    <row r="3030" ht="35.1" hidden="1" customHeight="1"/>
    <row r="3031" ht="35.1" hidden="1" customHeight="1"/>
    <row r="3032" ht="35.1" hidden="1" customHeight="1"/>
    <row r="3033" ht="35.1" hidden="1" customHeight="1"/>
    <row r="3034" ht="35.1" hidden="1" customHeight="1"/>
    <row r="3035" ht="35.1" hidden="1" customHeight="1"/>
    <row r="3036" ht="35.1" hidden="1" customHeight="1"/>
    <row r="3037" ht="35.1" hidden="1" customHeight="1"/>
    <row r="3038" ht="35.1" hidden="1" customHeight="1"/>
    <row r="3039" ht="35.1" hidden="1" customHeight="1"/>
    <row r="3040" ht="35.1" hidden="1" customHeight="1"/>
    <row r="3041" ht="35.1" hidden="1" customHeight="1"/>
    <row r="3042" ht="35.1" hidden="1" customHeight="1"/>
    <row r="3043" ht="35.1" hidden="1" customHeight="1"/>
    <row r="3044" ht="35.1" hidden="1" customHeight="1"/>
    <row r="3045" ht="35.1" hidden="1" customHeight="1"/>
    <row r="3046" ht="35.1" hidden="1" customHeight="1"/>
    <row r="3047" ht="35.1" hidden="1" customHeight="1"/>
    <row r="3048" ht="35.1" hidden="1" customHeight="1"/>
    <row r="3049" ht="35.1" hidden="1" customHeight="1"/>
    <row r="3050" ht="35.1" hidden="1" customHeight="1"/>
    <row r="3051" ht="35.1" hidden="1" customHeight="1"/>
    <row r="3052" ht="35.1" hidden="1" customHeight="1"/>
    <row r="3053" ht="35.1" hidden="1" customHeight="1"/>
    <row r="3054" ht="35.1" hidden="1" customHeight="1"/>
    <row r="3055" ht="35.1" hidden="1" customHeight="1"/>
    <row r="3056" ht="35.1" hidden="1" customHeight="1"/>
    <row r="3057" ht="35.1" hidden="1" customHeight="1"/>
    <row r="3058" ht="35.1" hidden="1" customHeight="1"/>
    <row r="3059" ht="35.1" hidden="1" customHeight="1"/>
    <row r="3060" ht="35.1" hidden="1" customHeight="1"/>
    <row r="3061" ht="35.1" hidden="1" customHeight="1"/>
    <row r="3062" ht="35.1" hidden="1" customHeight="1"/>
    <row r="3063" ht="35.1" hidden="1" customHeight="1"/>
    <row r="3064" ht="35.1" hidden="1" customHeight="1"/>
    <row r="3065" ht="35.1" hidden="1" customHeight="1"/>
    <row r="3066" ht="35.1" hidden="1" customHeight="1"/>
    <row r="3067" ht="35.1" hidden="1" customHeight="1"/>
    <row r="3068" ht="35.1" hidden="1" customHeight="1"/>
    <row r="3069" ht="35.1" hidden="1" customHeight="1"/>
    <row r="3070" ht="35.1" hidden="1" customHeight="1"/>
    <row r="3071" ht="35.1" hidden="1" customHeight="1"/>
    <row r="3072" ht="35.1" hidden="1" customHeight="1"/>
    <row r="3073" ht="35.1" hidden="1" customHeight="1"/>
    <row r="3074" ht="35.1" hidden="1" customHeight="1"/>
    <row r="3075" ht="35.1" hidden="1" customHeight="1"/>
    <row r="3076" ht="35.1" hidden="1" customHeight="1"/>
    <row r="3077" ht="35.1" hidden="1" customHeight="1"/>
    <row r="3078" ht="35.1" hidden="1" customHeight="1"/>
    <row r="3079" ht="35.1" hidden="1" customHeight="1"/>
    <row r="3080" ht="35.1" hidden="1" customHeight="1"/>
    <row r="3081" ht="35.1" hidden="1" customHeight="1"/>
    <row r="3082" ht="35.1" hidden="1" customHeight="1"/>
    <row r="3083" ht="35.1" hidden="1" customHeight="1"/>
    <row r="3084" ht="35.1" hidden="1" customHeight="1"/>
    <row r="3085" ht="35.1" hidden="1" customHeight="1"/>
    <row r="3086" ht="35.1" hidden="1" customHeight="1"/>
    <row r="3087" ht="35.1" hidden="1" customHeight="1"/>
    <row r="3088" ht="35.1" hidden="1" customHeight="1"/>
    <row r="3089" ht="35.1" hidden="1" customHeight="1"/>
    <row r="3090" ht="35.1" hidden="1" customHeight="1"/>
    <row r="3091" ht="35.1" hidden="1" customHeight="1"/>
    <row r="3092" ht="35.1" hidden="1" customHeight="1"/>
    <row r="3093" ht="35.1" hidden="1" customHeight="1"/>
    <row r="3094" ht="35.1" hidden="1" customHeight="1"/>
    <row r="3095" ht="35.1" hidden="1" customHeight="1"/>
    <row r="3096" ht="35.1" hidden="1" customHeight="1"/>
    <row r="3097" ht="35.1" hidden="1" customHeight="1"/>
    <row r="3098" ht="35.1" hidden="1" customHeight="1"/>
    <row r="3099" ht="35.1" hidden="1" customHeight="1"/>
    <row r="3100" ht="35.1" hidden="1" customHeight="1"/>
    <row r="3101" ht="35.1" hidden="1" customHeight="1"/>
    <row r="3102" ht="35.1" hidden="1" customHeight="1"/>
    <row r="3103" ht="35.1" hidden="1" customHeight="1"/>
    <row r="3104" ht="35.1" hidden="1" customHeight="1"/>
    <row r="3105" ht="35.1" hidden="1" customHeight="1"/>
    <row r="3106" ht="35.1" hidden="1" customHeight="1"/>
    <row r="3107" ht="35.1" hidden="1" customHeight="1"/>
    <row r="3108" ht="35.1" hidden="1" customHeight="1"/>
    <row r="3109" ht="35.1" hidden="1" customHeight="1"/>
    <row r="3110" ht="35.1" hidden="1" customHeight="1"/>
    <row r="3111" ht="35.1" hidden="1" customHeight="1"/>
    <row r="3112" ht="35.1" hidden="1" customHeight="1"/>
    <row r="3113" ht="35.1" hidden="1" customHeight="1"/>
    <row r="3114" ht="35.1" hidden="1" customHeight="1"/>
    <row r="3115" ht="35.1" hidden="1" customHeight="1"/>
    <row r="3116" ht="35.1" hidden="1" customHeight="1"/>
    <row r="3117" ht="35.1" hidden="1" customHeight="1"/>
    <row r="3118" ht="35.1" hidden="1" customHeight="1"/>
    <row r="3119" ht="35.1" hidden="1" customHeight="1"/>
    <row r="3120" ht="35.1" hidden="1" customHeight="1"/>
    <row r="3121" ht="35.1" hidden="1" customHeight="1"/>
    <row r="3122" ht="35.1" hidden="1" customHeight="1"/>
    <row r="3123" ht="35.1" hidden="1" customHeight="1"/>
    <row r="3124" ht="35.1" hidden="1" customHeight="1"/>
    <row r="3125" ht="35.1" hidden="1" customHeight="1"/>
    <row r="3126" ht="35.1" hidden="1" customHeight="1"/>
    <row r="3127" ht="35.1" hidden="1" customHeight="1"/>
    <row r="3128" ht="35.1" hidden="1" customHeight="1"/>
    <row r="3129" ht="35.1" hidden="1" customHeight="1"/>
    <row r="3130" ht="35.1" hidden="1" customHeight="1"/>
    <row r="3131" ht="35.1" hidden="1" customHeight="1"/>
    <row r="3132" ht="35.1" hidden="1" customHeight="1"/>
    <row r="3133" ht="35.1" hidden="1" customHeight="1"/>
    <row r="3134" ht="35.1" hidden="1" customHeight="1"/>
    <row r="3135" ht="35.1" hidden="1" customHeight="1"/>
    <row r="3136" ht="35.1" hidden="1" customHeight="1"/>
    <row r="3137" ht="35.1" hidden="1" customHeight="1"/>
    <row r="3138" ht="35.1" hidden="1" customHeight="1"/>
    <row r="3139" ht="35.1" hidden="1" customHeight="1"/>
    <row r="3140" ht="35.1" hidden="1" customHeight="1"/>
    <row r="3141" ht="35.1" hidden="1" customHeight="1"/>
    <row r="3142" ht="35.1" hidden="1" customHeight="1"/>
    <row r="3143" ht="35.1" hidden="1" customHeight="1"/>
    <row r="3144" ht="35.1" hidden="1" customHeight="1"/>
    <row r="3145" ht="35.1" hidden="1" customHeight="1"/>
    <row r="3146" ht="35.1" hidden="1" customHeight="1"/>
    <row r="3147" ht="35.1" hidden="1" customHeight="1"/>
    <row r="3148" ht="35.1" hidden="1" customHeight="1"/>
    <row r="3149" ht="35.1" hidden="1" customHeight="1"/>
    <row r="3150" ht="35.1" hidden="1" customHeight="1"/>
    <row r="3151" ht="35.1" hidden="1" customHeight="1"/>
    <row r="3152" ht="35.1" hidden="1" customHeight="1"/>
    <row r="3153" ht="35.1" hidden="1" customHeight="1"/>
    <row r="3154" ht="35.1" hidden="1" customHeight="1"/>
    <row r="3155" ht="35.1" hidden="1" customHeight="1"/>
    <row r="3156" ht="35.1" hidden="1" customHeight="1"/>
    <row r="3157" ht="35.1" hidden="1" customHeight="1"/>
    <row r="3158" ht="35.1" hidden="1" customHeight="1"/>
    <row r="3159" ht="35.1" hidden="1" customHeight="1"/>
    <row r="3160" ht="35.1" hidden="1" customHeight="1"/>
    <row r="3161" ht="35.1" hidden="1" customHeight="1"/>
    <row r="3162" ht="35.1" hidden="1" customHeight="1"/>
    <row r="3163" ht="35.1" hidden="1" customHeight="1"/>
    <row r="3164" ht="35.1" hidden="1" customHeight="1"/>
    <row r="3165" ht="35.1" hidden="1" customHeight="1"/>
    <row r="3166" ht="35.1" hidden="1" customHeight="1"/>
    <row r="3167" ht="35.1" hidden="1" customHeight="1"/>
    <row r="3168" ht="35.1" hidden="1" customHeight="1"/>
    <row r="3169" ht="35.1" hidden="1" customHeight="1"/>
    <row r="3170" ht="35.1" hidden="1" customHeight="1"/>
    <row r="3171" ht="35.1" hidden="1" customHeight="1"/>
    <row r="3172" ht="35.1" hidden="1" customHeight="1"/>
    <row r="3173" ht="35.1" hidden="1" customHeight="1"/>
    <row r="3174" ht="35.1" hidden="1" customHeight="1"/>
    <row r="3175" ht="35.1" hidden="1" customHeight="1"/>
    <row r="3176" ht="35.1" hidden="1" customHeight="1"/>
    <row r="3177" ht="35.1" hidden="1" customHeight="1"/>
    <row r="3178" ht="35.1" hidden="1" customHeight="1"/>
    <row r="3179" ht="35.1" hidden="1" customHeight="1"/>
    <row r="3180" ht="35.1" hidden="1" customHeight="1"/>
    <row r="3181" ht="35.1" hidden="1" customHeight="1"/>
    <row r="3182" ht="35.1" hidden="1" customHeight="1"/>
    <row r="3183" ht="35.1" hidden="1" customHeight="1"/>
    <row r="3184" ht="35.1" hidden="1" customHeight="1"/>
    <row r="3185" ht="35.1" hidden="1" customHeight="1"/>
    <row r="3186" ht="35.1" hidden="1" customHeight="1"/>
    <row r="3187" ht="35.1" hidden="1" customHeight="1"/>
    <row r="3188" ht="35.1" hidden="1" customHeight="1"/>
    <row r="3189" ht="35.1" hidden="1" customHeight="1"/>
    <row r="3190" ht="35.1" hidden="1" customHeight="1"/>
    <row r="3191" ht="35.1" hidden="1" customHeight="1"/>
    <row r="3192" ht="35.1" hidden="1" customHeight="1"/>
    <row r="3193" ht="35.1" hidden="1" customHeight="1"/>
    <row r="3194" ht="35.1" hidden="1" customHeight="1"/>
    <row r="3195" ht="35.1" hidden="1" customHeight="1"/>
    <row r="3196" ht="35.1" hidden="1" customHeight="1"/>
    <row r="3197" ht="35.1" hidden="1" customHeight="1"/>
    <row r="3198" ht="35.1" hidden="1" customHeight="1"/>
    <row r="3199" ht="35.1" hidden="1" customHeight="1"/>
    <row r="3200" ht="35.1" hidden="1" customHeight="1"/>
    <row r="3201" ht="35.1" hidden="1" customHeight="1"/>
    <row r="3202" ht="35.1" hidden="1" customHeight="1"/>
    <row r="3203" ht="35.1" hidden="1" customHeight="1"/>
    <row r="3204" ht="35.1" hidden="1" customHeight="1"/>
    <row r="3205" ht="35.1" hidden="1" customHeight="1"/>
    <row r="3206" ht="35.1" hidden="1" customHeight="1"/>
    <row r="3207" ht="35.1" hidden="1" customHeight="1"/>
    <row r="3208" ht="35.1" hidden="1" customHeight="1"/>
    <row r="3209" ht="35.1" hidden="1" customHeight="1"/>
    <row r="3210" ht="35.1" hidden="1" customHeight="1"/>
    <row r="3211" ht="35.1" hidden="1" customHeight="1"/>
    <row r="3212" ht="35.1" hidden="1" customHeight="1"/>
    <row r="3213" ht="35.1" hidden="1" customHeight="1"/>
    <row r="3214" ht="35.1" hidden="1" customHeight="1"/>
    <row r="3215" ht="35.1" hidden="1" customHeight="1"/>
    <row r="3216" ht="35.1" hidden="1" customHeight="1"/>
    <row r="3217" ht="35.1" hidden="1" customHeight="1"/>
    <row r="3218" ht="35.1" hidden="1" customHeight="1"/>
    <row r="3219" ht="35.1" hidden="1" customHeight="1"/>
    <row r="3220" ht="35.1" hidden="1" customHeight="1"/>
    <row r="3221" ht="35.1" hidden="1" customHeight="1"/>
    <row r="3222" ht="35.1" hidden="1" customHeight="1"/>
    <row r="3223" ht="35.1" hidden="1" customHeight="1"/>
    <row r="3224" ht="35.1" hidden="1" customHeight="1"/>
    <row r="3225" ht="35.1" hidden="1" customHeight="1"/>
    <row r="3226" ht="35.1" hidden="1" customHeight="1"/>
    <row r="3227" ht="35.1" hidden="1" customHeight="1"/>
    <row r="3228" ht="35.1" hidden="1" customHeight="1"/>
    <row r="3229" ht="35.1" hidden="1" customHeight="1"/>
    <row r="3230" ht="35.1" hidden="1" customHeight="1"/>
    <row r="3231" ht="35.1" hidden="1" customHeight="1"/>
    <row r="3232" ht="35.1" hidden="1" customHeight="1"/>
    <row r="3233" ht="35.1" hidden="1" customHeight="1"/>
    <row r="3234" ht="35.1" hidden="1" customHeight="1"/>
    <row r="3235" ht="35.1" hidden="1" customHeight="1"/>
    <row r="3236" ht="35.1" hidden="1" customHeight="1"/>
    <row r="3237" ht="35.1" hidden="1" customHeight="1"/>
    <row r="3238" ht="35.1" hidden="1" customHeight="1"/>
    <row r="3239" ht="35.1" hidden="1" customHeight="1"/>
    <row r="3240" ht="35.1" hidden="1" customHeight="1"/>
    <row r="3241" ht="35.1" hidden="1" customHeight="1"/>
    <row r="3242" ht="35.1" hidden="1" customHeight="1"/>
    <row r="3243" ht="35.1" hidden="1" customHeight="1"/>
    <row r="3244" ht="35.1" hidden="1" customHeight="1"/>
    <row r="3245" ht="35.1" hidden="1" customHeight="1"/>
    <row r="3246" ht="35.1" hidden="1" customHeight="1"/>
    <row r="3247" ht="35.1" hidden="1" customHeight="1"/>
    <row r="3248" ht="35.1" hidden="1" customHeight="1"/>
    <row r="3249" ht="35.1" hidden="1" customHeight="1"/>
    <row r="3250" ht="35.1" hidden="1" customHeight="1"/>
    <row r="3251" ht="35.1" hidden="1" customHeight="1"/>
    <row r="3252" ht="35.1" hidden="1" customHeight="1"/>
    <row r="3253" ht="35.1" hidden="1" customHeight="1"/>
    <row r="3254" ht="35.1" hidden="1" customHeight="1"/>
    <row r="3255" ht="35.1" hidden="1" customHeight="1"/>
    <row r="3256" ht="35.1" hidden="1" customHeight="1"/>
    <row r="3257" ht="35.1" hidden="1" customHeight="1"/>
    <row r="3258" ht="35.1" hidden="1" customHeight="1"/>
    <row r="3259" ht="35.1" hidden="1" customHeight="1"/>
    <row r="3260" ht="35.1" hidden="1" customHeight="1"/>
    <row r="3261" ht="35.1" hidden="1" customHeight="1"/>
    <row r="3262" ht="35.1" hidden="1" customHeight="1"/>
    <row r="3263" ht="35.1" hidden="1" customHeight="1"/>
    <row r="3264" ht="35.1" hidden="1" customHeight="1"/>
    <row r="3265" ht="35.1" hidden="1" customHeight="1"/>
    <row r="3266" ht="35.1" hidden="1" customHeight="1"/>
    <row r="3267" ht="35.1" hidden="1" customHeight="1"/>
    <row r="3268" ht="35.1" hidden="1" customHeight="1"/>
    <row r="3269" ht="35.1" hidden="1" customHeight="1"/>
    <row r="3270" ht="35.1" hidden="1" customHeight="1"/>
    <row r="3271" ht="35.1" hidden="1" customHeight="1"/>
    <row r="3272" ht="35.1" hidden="1" customHeight="1"/>
    <row r="3273" ht="35.1" hidden="1" customHeight="1"/>
    <row r="3274" ht="35.1" hidden="1" customHeight="1"/>
    <row r="3275" ht="35.1" hidden="1" customHeight="1"/>
    <row r="3276" ht="35.1" hidden="1" customHeight="1"/>
    <row r="3277" ht="35.1" hidden="1" customHeight="1"/>
    <row r="3278" ht="35.1" hidden="1" customHeight="1"/>
    <row r="3279" ht="35.1" hidden="1" customHeight="1"/>
    <row r="3280" ht="35.1" hidden="1" customHeight="1"/>
    <row r="3281" ht="35.1" hidden="1" customHeight="1"/>
    <row r="3282" ht="35.1" hidden="1" customHeight="1"/>
    <row r="3283" ht="35.1" hidden="1" customHeight="1"/>
    <row r="3284" ht="35.1" hidden="1" customHeight="1"/>
    <row r="3285" ht="35.1" hidden="1" customHeight="1"/>
    <row r="3286" ht="35.1" hidden="1" customHeight="1"/>
    <row r="3287" ht="35.1" hidden="1" customHeight="1"/>
    <row r="3288" ht="35.1" hidden="1" customHeight="1"/>
    <row r="3289" ht="35.1" hidden="1" customHeight="1"/>
    <row r="3290" ht="35.1" hidden="1" customHeight="1"/>
    <row r="3291" ht="35.1" hidden="1" customHeight="1"/>
    <row r="3292" ht="35.1" hidden="1" customHeight="1"/>
    <row r="3293" ht="35.1" hidden="1" customHeight="1"/>
    <row r="3294" ht="35.1" hidden="1" customHeight="1"/>
    <row r="3295" ht="35.1" hidden="1" customHeight="1"/>
    <row r="3296" ht="35.1" hidden="1" customHeight="1"/>
    <row r="3297" ht="35.1" hidden="1" customHeight="1"/>
    <row r="3298" ht="35.1" hidden="1" customHeight="1"/>
    <row r="3299" ht="35.1" hidden="1" customHeight="1"/>
    <row r="3300" ht="35.1" hidden="1" customHeight="1"/>
    <row r="3301" ht="35.1" hidden="1" customHeight="1"/>
    <row r="3302" ht="35.1" hidden="1" customHeight="1"/>
    <row r="3303" ht="35.1" hidden="1" customHeight="1"/>
    <row r="3304" ht="35.1" hidden="1" customHeight="1"/>
    <row r="3305" ht="35.1" hidden="1" customHeight="1"/>
    <row r="3306" ht="35.1" hidden="1" customHeight="1"/>
    <row r="3307" ht="35.1" hidden="1" customHeight="1"/>
    <row r="3308" ht="35.1" hidden="1" customHeight="1"/>
    <row r="3309" ht="35.1" hidden="1" customHeight="1"/>
    <row r="3310" ht="35.1" hidden="1" customHeight="1"/>
    <row r="3311" ht="35.1" hidden="1" customHeight="1"/>
    <row r="3312" ht="35.1" hidden="1" customHeight="1"/>
    <row r="3313" ht="35.1" hidden="1" customHeight="1"/>
    <row r="3314" ht="35.1" hidden="1" customHeight="1"/>
    <row r="3315" ht="35.1" hidden="1" customHeight="1"/>
    <row r="3316" ht="35.1" hidden="1" customHeight="1"/>
    <row r="3317" ht="35.1" hidden="1" customHeight="1"/>
    <row r="3318" ht="35.1" hidden="1" customHeight="1"/>
    <row r="3319" ht="35.1" hidden="1" customHeight="1"/>
    <row r="3320" ht="35.1" hidden="1" customHeight="1"/>
    <row r="3321" ht="35.1" hidden="1" customHeight="1"/>
    <row r="3322" ht="35.1" hidden="1" customHeight="1"/>
    <row r="3323" ht="35.1" hidden="1" customHeight="1"/>
    <row r="3324" ht="35.1" hidden="1" customHeight="1"/>
    <row r="3325" ht="35.1" hidden="1" customHeight="1"/>
    <row r="3326" ht="35.1" hidden="1" customHeight="1"/>
    <row r="3327" ht="35.1" hidden="1" customHeight="1"/>
    <row r="3328" ht="35.1" hidden="1" customHeight="1"/>
    <row r="3329" ht="35.1" hidden="1" customHeight="1"/>
    <row r="3330" ht="35.1" hidden="1" customHeight="1"/>
    <row r="3331" ht="35.1" hidden="1" customHeight="1"/>
    <row r="3332" ht="35.1" hidden="1" customHeight="1"/>
    <row r="3333" ht="35.1" hidden="1" customHeight="1"/>
    <row r="3334" ht="35.1" hidden="1" customHeight="1"/>
    <row r="3335" ht="35.1" hidden="1" customHeight="1"/>
    <row r="3336" ht="35.1" hidden="1" customHeight="1"/>
    <row r="3337" ht="35.1" hidden="1" customHeight="1"/>
    <row r="3338" ht="35.1" hidden="1" customHeight="1"/>
    <row r="3339" ht="35.1" hidden="1" customHeight="1"/>
    <row r="3340" ht="35.1" hidden="1" customHeight="1"/>
    <row r="3341" ht="35.1" hidden="1" customHeight="1"/>
    <row r="3342" ht="35.1" hidden="1" customHeight="1"/>
    <row r="3343" ht="35.1" hidden="1" customHeight="1"/>
    <row r="3344" ht="35.1" hidden="1" customHeight="1"/>
    <row r="3345" ht="35.1" hidden="1" customHeight="1"/>
    <row r="3346" ht="35.1" hidden="1" customHeight="1"/>
    <row r="3347" ht="35.1" hidden="1" customHeight="1"/>
    <row r="3348" ht="35.1" hidden="1" customHeight="1"/>
    <row r="3349" ht="35.1" hidden="1" customHeight="1"/>
    <row r="3350" ht="35.1" hidden="1" customHeight="1"/>
    <row r="3351" ht="35.1" hidden="1" customHeight="1"/>
    <row r="3352" ht="35.1" hidden="1" customHeight="1"/>
    <row r="3353" ht="35.1" hidden="1" customHeight="1"/>
    <row r="3354" ht="35.1" hidden="1" customHeight="1"/>
    <row r="3355" ht="35.1" hidden="1" customHeight="1"/>
    <row r="3356" ht="35.1" hidden="1" customHeight="1"/>
    <row r="3357" ht="35.1" hidden="1" customHeight="1"/>
    <row r="3358" ht="35.1" hidden="1" customHeight="1"/>
    <row r="3359" ht="35.1" hidden="1" customHeight="1"/>
    <row r="3360" ht="35.1" hidden="1" customHeight="1"/>
    <row r="3361" ht="35.1" hidden="1" customHeight="1"/>
    <row r="3362" ht="35.1" hidden="1" customHeight="1"/>
    <row r="3363" ht="35.1" hidden="1" customHeight="1"/>
    <row r="3364" ht="35.1" hidden="1" customHeight="1"/>
    <row r="3365" ht="35.1" hidden="1" customHeight="1"/>
    <row r="3366" ht="35.1" hidden="1" customHeight="1"/>
    <row r="3367" ht="35.1" hidden="1" customHeight="1"/>
    <row r="3368" ht="35.1" hidden="1" customHeight="1"/>
    <row r="3369" ht="35.1" hidden="1" customHeight="1"/>
    <row r="3370" ht="35.1" hidden="1" customHeight="1"/>
    <row r="3371" ht="35.1" hidden="1" customHeight="1"/>
    <row r="3372" ht="35.1" hidden="1" customHeight="1"/>
    <row r="3373" ht="35.1" hidden="1" customHeight="1"/>
    <row r="3374" ht="35.1" hidden="1" customHeight="1"/>
    <row r="3375" ht="35.1" hidden="1" customHeight="1"/>
    <row r="3376" ht="35.1" hidden="1" customHeight="1"/>
    <row r="3377" ht="35.1" hidden="1" customHeight="1"/>
    <row r="3378" ht="35.1" hidden="1" customHeight="1"/>
    <row r="3379" ht="35.1" hidden="1" customHeight="1"/>
    <row r="3380" ht="35.1" hidden="1" customHeight="1"/>
    <row r="3381" ht="35.1" hidden="1" customHeight="1"/>
    <row r="3382" ht="35.1" hidden="1" customHeight="1"/>
    <row r="3383" ht="35.1" hidden="1" customHeight="1"/>
    <row r="3384" ht="35.1" hidden="1" customHeight="1"/>
    <row r="3385" ht="35.1" hidden="1" customHeight="1"/>
    <row r="3386" ht="35.1" hidden="1" customHeight="1"/>
    <row r="3387" ht="35.1" hidden="1" customHeight="1"/>
    <row r="3388" ht="35.1" hidden="1" customHeight="1"/>
    <row r="3389" ht="35.1" hidden="1" customHeight="1"/>
    <row r="3390" ht="35.1" hidden="1" customHeight="1"/>
    <row r="3391" ht="35.1" hidden="1" customHeight="1"/>
    <row r="3392" ht="35.1" hidden="1" customHeight="1"/>
    <row r="3393" ht="35.1" hidden="1" customHeight="1"/>
    <row r="3394" ht="35.1" hidden="1" customHeight="1"/>
    <row r="3395" ht="35.1" hidden="1" customHeight="1"/>
    <row r="3396" ht="35.1" hidden="1" customHeight="1"/>
    <row r="3397" ht="35.1" hidden="1" customHeight="1"/>
    <row r="3398" ht="35.1" hidden="1" customHeight="1"/>
    <row r="3399" ht="35.1" hidden="1" customHeight="1"/>
    <row r="3400" ht="35.1" hidden="1" customHeight="1"/>
    <row r="3401" ht="35.1" hidden="1" customHeight="1"/>
    <row r="3402" ht="35.1" hidden="1" customHeight="1"/>
    <row r="3403" ht="35.1" hidden="1" customHeight="1"/>
    <row r="3404" ht="35.1" hidden="1" customHeight="1"/>
    <row r="3405" ht="35.1" hidden="1" customHeight="1"/>
    <row r="3406" ht="35.1" hidden="1" customHeight="1"/>
    <row r="3407" ht="35.1" hidden="1" customHeight="1"/>
    <row r="3408" ht="35.1" hidden="1" customHeight="1"/>
    <row r="3409" ht="35.1" hidden="1" customHeight="1"/>
    <row r="3410" ht="35.1" hidden="1" customHeight="1"/>
    <row r="3411" ht="35.1" hidden="1" customHeight="1"/>
    <row r="3412" ht="35.1" hidden="1" customHeight="1"/>
    <row r="3413" ht="35.1" hidden="1" customHeight="1"/>
    <row r="3414" ht="35.1" hidden="1" customHeight="1"/>
    <row r="3415" ht="35.1" hidden="1" customHeight="1"/>
    <row r="3416" ht="35.1" hidden="1" customHeight="1"/>
    <row r="3417" ht="35.1" hidden="1" customHeight="1"/>
    <row r="3418" ht="35.1" hidden="1" customHeight="1"/>
    <row r="3419" ht="35.1" hidden="1" customHeight="1"/>
    <row r="3420" ht="35.1" hidden="1" customHeight="1"/>
    <row r="3421" ht="35.1" hidden="1" customHeight="1"/>
    <row r="3422" ht="35.1" hidden="1" customHeight="1"/>
    <row r="3423" ht="35.1" hidden="1" customHeight="1"/>
    <row r="3424" ht="35.1" hidden="1" customHeight="1"/>
    <row r="3425" ht="35.1" hidden="1" customHeight="1"/>
    <row r="3426" ht="35.1" hidden="1" customHeight="1"/>
    <row r="3427" ht="35.1" hidden="1" customHeight="1"/>
    <row r="3428" ht="35.1" hidden="1" customHeight="1"/>
    <row r="3429" ht="35.1" hidden="1" customHeight="1"/>
    <row r="3430" ht="35.1" hidden="1" customHeight="1"/>
    <row r="3431" ht="35.1" hidden="1" customHeight="1"/>
    <row r="3432" ht="35.1" hidden="1" customHeight="1"/>
    <row r="3433" ht="35.1" hidden="1" customHeight="1"/>
    <row r="3434" ht="35.1" hidden="1" customHeight="1"/>
    <row r="3435" ht="35.1" hidden="1" customHeight="1"/>
    <row r="3436" ht="35.1" hidden="1" customHeight="1"/>
    <row r="3437" ht="35.1" hidden="1" customHeight="1"/>
    <row r="3438" ht="35.1" hidden="1" customHeight="1"/>
    <row r="3439" ht="35.1" hidden="1" customHeight="1"/>
    <row r="3440" ht="35.1" hidden="1" customHeight="1"/>
    <row r="3441" ht="35.1" hidden="1" customHeight="1"/>
    <row r="3442" ht="35.1" hidden="1" customHeight="1"/>
    <row r="3443" ht="35.1" hidden="1" customHeight="1"/>
    <row r="3444" ht="35.1" hidden="1" customHeight="1"/>
    <row r="3445" ht="35.1" hidden="1" customHeight="1"/>
    <row r="3446" ht="35.1" hidden="1" customHeight="1"/>
    <row r="3447" ht="35.1" hidden="1" customHeight="1"/>
    <row r="3448" ht="35.1" hidden="1" customHeight="1"/>
    <row r="3449" ht="35.1" hidden="1" customHeight="1"/>
    <row r="3450" ht="35.1" hidden="1" customHeight="1"/>
    <row r="3451" ht="35.1" hidden="1" customHeight="1"/>
    <row r="3452" ht="35.1" hidden="1" customHeight="1"/>
    <row r="3453" ht="35.1" hidden="1" customHeight="1"/>
    <row r="3454" ht="35.1" hidden="1" customHeight="1"/>
    <row r="3455" ht="35.1" hidden="1" customHeight="1"/>
    <row r="3456" ht="35.1" hidden="1" customHeight="1"/>
    <row r="3457" ht="35.1" hidden="1" customHeight="1"/>
    <row r="3458" ht="35.1" hidden="1" customHeight="1"/>
    <row r="3459" ht="35.1" hidden="1" customHeight="1"/>
    <row r="3460" ht="35.1" hidden="1" customHeight="1"/>
    <row r="3461" ht="35.1" hidden="1" customHeight="1"/>
    <row r="3462" ht="35.1" hidden="1" customHeight="1"/>
    <row r="3463" ht="35.1" hidden="1" customHeight="1"/>
    <row r="3464" ht="35.1" hidden="1" customHeight="1"/>
    <row r="3465" ht="35.1" hidden="1" customHeight="1"/>
    <row r="3466" ht="35.1" hidden="1" customHeight="1"/>
    <row r="3467" ht="35.1" hidden="1" customHeight="1"/>
    <row r="3468" ht="35.1" hidden="1" customHeight="1"/>
    <row r="3469" ht="35.1" hidden="1" customHeight="1"/>
    <row r="3470" ht="35.1" hidden="1" customHeight="1"/>
    <row r="3471" ht="35.1" hidden="1" customHeight="1"/>
    <row r="3472" ht="35.1" hidden="1" customHeight="1"/>
    <row r="3473" ht="35.1" hidden="1" customHeight="1"/>
    <row r="3474" ht="35.1" hidden="1" customHeight="1"/>
    <row r="3475" ht="35.1" hidden="1" customHeight="1"/>
    <row r="3476" ht="35.1" hidden="1" customHeight="1"/>
    <row r="3477" ht="35.1" hidden="1" customHeight="1"/>
    <row r="3478" ht="35.1" hidden="1" customHeight="1"/>
    <row r="3479" ht="35.1" hidden="1" customHeight="1"/>
    <row r="3480" ht="35.1" hidden="1" customHeight="1"/>
    <row r="3481" ht="35.1" hidden="1" customHeight="1"/>
    <row r="3482" ht="35.1" hidden="1" customHeight="1"/>
    <row r="3483" ht="35.1" hidden="1" customHeight="1"/>
    <row r="3484" ht="35.1" hidden="1" customHeight="1"/>
    <row r="3485" ht="35.1" hidden="1" customHeight="1"/>
    <row r="3486" ht="35.1" hidden="1" customHeight="1"/>
    <row r="3487" ht="35.1" hidden="1" customHeight="1"/>
    <row r="3488" ht="35.1" hidden="1" customHeight="1"/>
    <row r="3489" ht="35.1" hidden="1" customHeight="1"/>
    <row r="3490" ht="35.1" hidden="1" customHeight="1"/>
    <row r="3491" ht="35.1" hidden="1" customHeight="1"/>
    <row r="3492" ht="35.1" hidden="1" customHeight="1"/>
    <row r="3493" ht="35.1" hidden="1" customHeight="1"/>
    <row r="3494" ht="35.1" hidden="1" customHeight="1"/>
    <row r="3495" ht="35.1" hidden="1" customHeight="1"/>
    <row r="3496" ht="35.1" hidden="1" customHeight="1"/>
    <row r="3497" ht="35.1" hidden="1" customHeight="1"/>
    <row r="3498" ht="35.1" hidden="1" customHeight="1"/>
    <row r="3499" ht="35.1" hidden="1" customHeight="1"/>
    <row r="3500" ht="35.1" hidden="1" customHeight="1"/>
    <row r="3501" ht="35.1" hidden="1" customHeight="1"/>
    <row r="3502" ht="35.1" hidden="1" customHeight="1"/>
    <row r="3503" ht="35.1" hidden="1" customHeight="1"/>
    <row r="3504" ht="35.1" hidden="1" customHeight="1"/>
    <row r="3505" ht="35.1" hidden="1" customHeight="1"/>
    <row r="3506" ht="35.1" hidden="1" customHeight="1"/>
    <row r="3507" ht="35.1" hidden="1" customHeight="1"/>
    <row r="3508" ht="35.1" hidden="1" customHeight="1"/>
    <row r="3509" ht="35.1" hidden="1" customHeight="1"/>
    <row r="3510" ht="35.1" hidden="1" customHeight="1"/>
    <row r="3511" ht="35.1" hidden="1" customHeight="1"/>
    <row r="3512" ht="35.1" hidden="1" customHeight="1"/>
    <row r="3513" ht="35.1" hidden="1" customHeight="1"/>
    <row r="3514" ht="35.1" hidden="1" customHeight="1"/>
    <row r="3515" ht="35.1" hidden="1" customHeight="1"/>
    <row r="3516" ht="35.1" hidden="1" customHeight="1"/>
    <row r="3517" ht="35.1" hidden="1" customHeight="1"/>
    <row r="3518" ht="35.1" hidden="1" customHeight="1"/>
    <row r="3519" ht="35.1" hidden="1" customHeight="1"/>
    <row r="3520" ht="35.1" hidden="1" customHeight="1"/>
    <row r="3521" ht="35.1" hidden="1" customHeight="1"/>
    <row r="3522" ht="35.1" hidden="1" customHeight="1"/>
    <row r="3523" ht="35.1" hidden="1" customHeight="1"/>
    <row r="3524" ht="35.1" hidden="1" customHeight="1"/>
    <row r="3525" ht="35.1" hidden="1" customHeight="1"/>
    <row r="3526" ht="35.1" hidden="1" customHeight="1"/>
    <row r="3527" ht="35.1" hidden="1" customHeight="1"/>
    <row r="3528" ht="35.1" hidden="1" customHeight="1"/>
    <row r="3529" ht="35.1" hidden="1" customHeight="1"/>
    <row r="3530" ht="35.1" hidden="1" customHeight="1"/>
    <row r="3531" ht="35.1" hidden="1" customHeight="1"/>
    <row r="3532" ht="35.1" hidden="1" customHeight="1"/>
    <row r="3533" ht="35.1" hidden="1" customHeight="1"/>
    <row r="3534" ht="35.1" hidden="1" customHeight="1"/>
    <row r="3535" ht="35.1" hidden="1" customHeight="1"/>
    <row r="3536" ht="35.1" hidden="1" customHeight="1"/>
    <row r="3537" ht="35.1" hidden="1" customHeight="1"/>
    <row r="3538" ht="35.1" hidden="1" customHeight="1"/>
    <row r="3539" ht="35.1" hidden="1" customHeight="1"/>
    <row r="3540" ht="35.1" hidden="1" customHeight="1"/>
    <row r="3541" ht="35.1" hidden="1" customHeight="1"/>
    <row r="3542" ht="35.1" hidden="1" customHeight="1"/>
    <row r="3543" ht="35.1" hidden="1" customHeight="1"/>
    <row r="3544" ht="35.1" hidden="1" customHeight="1"/>
    <row r="3545" ht="35.1" hidden="1" customHeight="1"/>
    <row r="3546" ht="35.1" hidden="1" customHeight="1"/>
    <row r="3547" ht="35.1" hidden="1" customHeight="1"/>
    <row r="3548" ht="35.1" hidden="1" customHeight="1"/>
    <row r="3549" ht="35.1" hidden="1" customHeight="1"/>
    <row r="3550" ht="35.1" hidden="1" customHeight="1"/>
    <row r="3551" ht="35.1" hidden="1" customHeight="1"/>
    <row r="3552" ht="35.1" hidden="1" customHeight="1"/>
    <row r="3553" ht="35.1" hidden="1" customHeight="1"/>
    <row r="3554" ht="35.1" hidden="1" customHeight="1"/>
    <row r="3555" ht="35.1" hidden="1" customHeight="1"/>
    <row r="3556" ht="35.1" hidden="1" customHeight="1"/>
    <row r="3557" ht="35.1" hidden="1" customHeight="1"/>
    <row r="3558" ht="35.1" hidden="1" customHeight="1"/>
    <row r="3559" ht="35.1" hidden="1" customHeight="1"/>
    <row r="3560" ht="35.1" hidden="1" customHeight="1"/>
    <row r="3561" ht="35.1" hidden="1" customHeight="1"/>
    <row r="3562" ht="35.1" hidden="1" customHeight="1"/>
    <row r="3563" ht="35.1" hidden="1" customHeight="1"/>
    <row r="3564" ht="35.1" hidden="1" customHeight="1"/>
    <row r="3565" ht="35.1" hidden="1" customHeight="1"/>
    <row r="3566" ht="35.1" hidden="1" customHeight="1"/>
    <row r="3567" ht="35.1" hidden="1" customHeight="1"/>
    <row r="3568" ht="35.1" hidden="1" customHeight="1"/>
    <row r="3569" ht="35.1" hidden="1" customHeight="1"/>
    <row r="3570" ht="35.1" hidden="1" customHeight="1"/>
    <row r="3571" ht="35.1" hidden="1" customHeight="1"/>
    <row r="3572" ht="35.1" hidden="1" customHeight="1"/>
    <row r="3573" ht="35.1" hidden="1" customHeight="1"/>
    <row r="3574" ht="35.1" hidden="1" customHeight="1"/>
    <row r="3575" ht="35.1" hidden="1" customHeight="1"/>
    <row r="3576" ht="35.1" hidden="1" customHeight="1"/>
    <row r="3577" ht="35.1" hidden="1" customHeight="1"/>
    <row r="3578" ht="35.1" hidden="1" customHeight="1"/>
    <row r="3579" ht="35.1" hidden="1" customHeight="1"/>
    <row r="3580" ht="35.1" hidden="1" customHeight="1"/>
    <row r="3581" ht="35.1" hidden="1" customHeight="1"/>
    <row r="3582" ht="35.1" hidden="1" customHeight="1"/>
    <row r="3583" ht="35.1" hidden="1" customHeight="1"/>
    <row r="3584" ht="35.1" hidden="1" customHeight="1"/>
    <row r="3585" ht="35.1" hidden="1" customHeight="1"/>
    <row r="3586" ht="35.1" hidden="1" customHeight="1"/>
    <row r="3587" ht="35.1" hidden="1" customHeight="1"/>
    <row r="3588" ht="35.1" hidden="1" customHeight="1"/>
    <row r="3589" ht="35.1" hidden="1" customHeight="1"/>
    <row r="3590" ht="35.1" hidden="1" customHeight="1"/>
    <row r="3591" ht="35.1" hidden="1" customHeight="1"/>
    <row r="3592" ht="35.1" hidden="1" customHeight="1"/>
    <row r="3593" ht="35.1" hidden="1" customHeight="1"/>
    <row r="3594" ht="35.1" hidden="1" customHeight="1"/>
    <row r="3595" ht="35.1" hidden="1" customHeight="1"/>
    <row r="3596" ht="35.1" hidden="1" customHeight="1"/>
    <row r="3597" ht="35.1" hidden="1" customHeight="1"/>
    <row r="3598" ht="35.1" hidden="1" customHeight="1"/>
    <row r="3599" ht="35.1" hidden="1" customHeight="1"/>
    <row r="3600" ht="35.1" hidden="1" customHeight="1"/>
    <row r="3601" ht="35.1" hidden="1" customHeight="1"/>
    <row r="3602" ht="35.1" hidden="1" customHeight="1"/>
    <row r="3603" ht="35.1" hidden="1" customHeight="1"/>
    <row r="3604" ht="35.1" hidden="1" customHeight="1"/>
    <row r="3605" ht="35.1" hidden="1" customHeight="1"/>
    <row r="3606" ht="35.1" hidden="1" customHeight="1"/>
    <row r="3607" ht="35.1" hidden="1" customHeight="1"/>
    <row r="3608" ht="35.1" hidden="1" customHeight="1"/>
    <row r="3609" ht="35.1" hidden="1" customHeight="1"/>
    <row r="3610" ht="35.1" hidden="1" customHeight="1"/>
    <row r="3611" ht="35.1" hidden="1" customHeight="1"/>
    <row r="3612" ht="35.1" hidden="1" customHeight="1"/>
    <row r="3613" ht="35.1" hidden="1" customHeight="1"/>
    <row r="3614" ht="35.1" hidden="1" customHeight="1"/>
    <row r="3615" ht="35.1" hidden="1" customHeight="1"/>
    <row r="3616" ht="35.1" hidden="1" customHeight="1"/>
    <row r="3617" ht="35.1" hidden="1" customHeight="1"/>
    <row r="3618" ht="35.1" hidden="1" customHeight="1"/>
    <row r="3619" ht="35.1" hidden="1" customHeight="1"/>
    <row r="3620" ht="35.1" hidden="1" customHeight="1"/>
    <row r="3621" ht="35.1" hidden="1" customHeight="1"/>
    <row r="3622" ht="35.1" hidden="1" customHeight="1"/>
    <row r="3623" ht="35.1" hidden="1" customHeight="1"/>
    <row r="3624" ht="35.1" hidden="1" customHeight="1"/>
    <row r="3625" ht="35.1" hidden="1" customHeight="1"/>
    <row r="3626" ht="35.1" hidden="1" customHeight="1"/>
    <row r="3627" ht="35.1" hidden="1" customHeight="1"/>
    <row r="3628" ht="35.1" hidden="1" customHeight="1"/>
    <row r="3629" ht="35.1" hidden="1" customHeight="1"/>
    <row r="3630" ht="35.1" hidden="1" customHeight="1"/>
    <row r="3631" ht="35.1" hidden="1" customHeight="1"/>
    <row r="3632" ht="35.1" hidden="1" customHeight="1"/>
    <row r="3633" ht="35.1" hidden="1" customHeight="1"/>
    <row r="3634" ht="35.1" hidden="1" customHeight="1"/>
    <row r="3635" ht="35.1" hidden="1" customHeight="1"/>
    <row r="3636" ht="35.1" hidden="1" customHeight="1"/>
    <row r="3637" ht="35.1" hidden="1" customHeight="1"/>
    <row r="3638" ht="35.1" hidden="1" customHeight="1"/>
    <row r="3639" ht="35.1" hidden="1" customHeight="1"/>
    <row r="3640" ht="35.1" hidden="1" customHeight="1"/>
    <row r="3641" ht="35.1" hidden="1" customHeight="1"/>
    <row r="3642" ht="35.1" hidden="1" customHeight="1"/>
    <row r="3643" ht="35.1" hidden="1" customHeight="1"/>
    <row r="3644" ht="35.1" hidden="1" customHeight="1"/>
    <row r="3645" ht="35.1" hidden="1" customHeight="1"/>
    <row r="3646" ht="35.1" hidden="1" customHeight="1"/>
    <row r="3647" ht="35.1" hidden="1" customHeight="1"/>
    <row r="3648" ht="35.1" hidden="1" customHeight="1"/>
    <row r="3649" ht="35.1" hidden="1" customHeight="1"/>
    <row r="3650" ht="35.1" hidden="1" customHeight="1"/>
    <row r="3651" ht="35.1" hidden="1" customHeight="1"/>
    <row r="3652" ht="35.1" hidden="1" customHeight="1"/>
    <row r="3653" ht="35.1" hidden="1" customHeight="1"/>
    <row r="3654" ht="35.1" hidden="1" customHeight="1"/>
    <row r="3655" ht="35.1" hidden="1" customHeight="1"/>
    <row r="3656" ht="35.1" hidden="1" customHeight="1"/>
    <row r="3657" ht="35.1" hidden="1" customHeight="1"/>
    <row r="3658" ht="35.1" hidden="1" customHeight="1"/>
    <row r="3659" ht="35.1" hidden="1" customHeight="1"/>
    <row r="3660" ht="35.1" hidden="1" customHeight="1"/>
    <row r="3661" ht="35.1" hidden="1" customHeight="1"/>
    <row r="3662" ht="35.1" hidden="1" customHeight="1"/>
    <row r="3663" ht="35.1" hidden="1" customHeight="1"/>
    <row r="3664" ht="35.1" hidden="1" customHeight="1"/>
    <row r="3665" ht="35.1" hidden="1" customHeight="1"/>
    <row r="3666" ht="35.1" hidden="1" customHeight="1"/>
    <row r="3667" ht="35.1" hidden="1" customHeight="1"/>
    <row r="3668" ht="35.1" hidden="1" customHeight="1"/>
    <row r="3669" ht="35.1" hidden="1" customHeight="1"/>
    <row r="3670" ht="35.1" hidden="1" customHeight="1"/>
    <row r="3671" ht="35.1" hidden="1" customHeight="1"/>
    <row r="3672" ht="35.1" hidden="1" customHeight="1"/>
    <row r="3673" ht="35.1" hidden="1" customHeight="1"/>
    <row r="3674" ht="35.1" hidden="1" customHeight="1"/>
    <row r="3675" ht="35.1" hidden="1" customHeight="1"/>
    <row r="3676" ht="35.1" hidden="1" customHeight="1"/>
    <row r="3677" ht="35.1" hidden="1" customHeight="1"/>
    <row r="3678" ht="35.1" hidden="1" customHeight="1"/>
    <row r="3679" ht="35.1" hidden="1" customHeight="1"/>
    <row r="3680" ht="35.1" hidden="1" customHeight="1"/>
    <row r="3681" ht="35.1" hidden="1" customHeight="1"/>
    <row r="3682" ht="35.1" hidden="1" customHeight="1"/>
    <row r="3683" ht="35.1" hidden="1" customHeight="1"/>
    <row r="3684" ht="35.1" hidden="1" customHeight="1"/>
    <row r="3685" ht="35.1" hidden="1" customHeight="1"/>
    <row r="3686" ht="35.1" hidden="1" customHeight="1"/>
    <row r="3687" ht="35.1" hidden="1" customHeight="1"/>
    <row r="3688" ht="35.1" hidden="1" customHeight="1"/>
    <row r="3689" ht="35.1" hidden="1" customHeight="1"/>
    <row r="3690" ht="35.1" hidden="1" customHeight="1"/>
    <row r="3691" ht="35.1" hidden="1" customHeight="1"/>
    <row r="3692" ht="35.1" hidden="1" customHeight="1"/>
    <row r="3693" ht="35.1" hidden="1" customHeight="1"/>
    <row r="3694" ht="35.1" hidden="1" customHeight="1"/>
    <row r="3695" ht="35.1" hidden="1" customHeight="1"/>
    <row r="3696" ht="35.1" hidden="1" customHeight="1"/>
    <row r="3697" ht="35.1" hidden="1" customHeight="1"/>
    <row r="3698" ht="35.1" hidden="1" customHeight="1"/>
    <row r="3699" ht="35.1" hidden="1" customHeight="1"/>
    <row r="3700" ht="35.1" hidden="1" customHeight="1"/>
    <row r="3701" ht="35.1" hidden="1" customHeight="1"/>
    <row r="3702" ht="35.1" hidden="1" customHeight="1"/>
    <row r="3703" ht="35.1" hidden="1" customHeight="1"/>
    <row r="3704" ht="35.1" hidden="1" customHeight="1"/>
    <row r="3705" ht="35.1" hidden="1" customHeight="1"/>
    <row r="3706" ht="35.1" hidden="1" customHeight="1"/>
    <row r="3707" ht="35.1" hidden="1" customHeight="1"/>
    <row r="3708" ht="35.1" hidden="1" customHeight="1"/>
    <row r="3709" ht="35.1" hidden="1" customHeight="1"/>
    <row r="3710" ht="35.1" hidden="1" customHeight="1"/>
    <row r="3711" ht="35.1" hidden="1" customHeight="1"/>
    <row r="3712" ht="35.1" hidden="1" customHeight="1"/>
    <row r="3713" ht="35.1" hidden="1" customHeight="1"/>
    <row r="3714" ht="35.1" hidden="1" customHeight="1"/>
    <row r="3715" ht="35.1" hidden="1" customHeight="1"/>
    <row r="3716" ht="35.1" hidden="1" customHeight="1"/>
    <row r="3717" ht="35.1" hidden="1" customHeight="1"/>
    <row r="3718" ht="35.1" hidden="1" customHeight="1"/>
    <row r="3719" ht="35.1" hidden="1" customHeight="1"/>
    <row r="3720" ht="35.1" hidden="1" customHeight="1"/>
    <row r="3721" ht="35.1" hidden="1" customHeight="1"/>
    <row r="3722" ht="35.1" hidden="1" customHeight="1"/>
    <row r="3723" ht="35.1" hidden="1" customHeight="1"/>
    <row r="3724" ht="35.1" hidden="1" customHeight="1"/>
    <row r="3725" ht="35.1" hidden="1" customHeight="1"/>
    <row r="3726" ht="35.1" hidden="1" customHeight="1"/>
    <row r="3727" ht="35.1" hidden="1" customHeight="1"/>
    <row r="3728" ht="35.1" hidden="1" customHeight="1"/>
    <row r="3729" ht="35.1" hidden="1" customHeight="1"/>
    <row r="3730" ht="35.1" hidden="1" customHeight="1"/>
    <row r="3731" ht="35.1" hidden="1" customHeight="1"/>
    <row r="3732" ht="35.1" hidden="1" customHeight="1"/>
    <row r="3733" ht="35.1" hidden="1" customHeight="1"/>
    <row r="3734" ht="35.1" hidden="1" customHeight="1"/>
    <row r="3735" ht="35.1" hidden="1" customHeight="1"/>
    <row r="3736" ht="35.1" hidden="1" customHeight="1"/>
    <row r="3737" ht="35.1" hidden="1" customHeight="1"/>
    <row r="3738" ht="35.1" hidden="1" customHeight="1"/>
    <row r="3739" ht="35.1" hidden="1" customHeight="1"/>
    <row r="3740" ht="35.1" hidden="1" customHeight="1"/>
    <row r="3741" ht="35.1" hidden="1" customHeight="1"/>
    <row r="3742" ht="35.1" hidden="1" customHeight="1"/>
    <row r="3743" ht="35.1" hidden="1" customHeight="1"/>
    <row r="3744" ht="35.1" hidden="1" customHeight="1"/>
    <row r="3745" ht="35.1" hidden="1" customHeight="1"/>
    <row r="3746" ht="35.1" hidden="1" customHeight="1"/>
    <row r="3747" ht="35.1" hidden="1" customHeight="1"/>
    <row r="3748" ht="35.1" hidden="1" customHeight="1"/>
    <row r="3749" ht="35.1" hidden="1" customHeight="1"/>
    <row r="3750" ht="35.1" hidden="1" customHeight="1"/>
    <row r="3751" ht="35.1" hidden="1" customHeight="1"/>
    <row r="3752" ht="35.1" hidden="1" customHeight="1"/>
    <row r="3753" ht="35.1" hidden="1" customHeight="1"/>
    <row r="3754" ht="35.1" hidden="1" customHeight="1"/>
    <row r="3755" ht="35.1" hidden="1" customHeight="1"/>
    <row r="3756" ht="35.1" hidden="1" customHeight="1"/>
    <row r="3757" ht="35.1" hidden="1" customHeight="1"/>
    <row r="3758" ht="35.1" hidden="1" customHeight="1"/>
    <row r="3759" ht="35.1" hidden="1" customHeight="1"/>
    <row r="3760" ht="35.1" hidden="1" customHeight="1"/>
    <row r="3761" ht="35.1" hidden="1" customHeight="1"/>
    <row r="3762" ht="35.1" hidden="1" customHeight="1"/>
    <row r="3763" ht="35.1" hidden="1" customHeight="1"/>
    <row r="3764" ht="35.1" hidden="1" customHeight="1"/>
    <row r="3765" ht="35.1" hidden="1" customHeight="1"/>
    <row r="3766" ht="35.1" hidden="1" customHeight="1"/>
    <row r="3767" ht="35.1" hidden="1" customHeight="1"/>
    <row r="3768" ht="35.1" hidden="1" customHeight="1"/>
    <row r="3769" ht="35.1" hidden="1" customHeight="1"/>
    <row r="3770" ht="35.1" hidden="1" customHeight="1"/>
    <row r="3771" ht="35.1" hidden="1" customHeight="1"/>
    <row r="3772" ht="35.1" hidden="1" customHeight="1"/>
    <row r="3773" ht="35.1" hidden="1" customHeight="1"/>
    <row r="3774" ht="35.1" hidden="1" customHeight="1"/>
    <row r="3775" ht="35.1" hidden="1" customHeight="1"/>
    <row r="3776" ht="35.1" hidden="1" customHeight="1"/>
    <row r="3777" ht="35.1" hidden="1" customHeight="1"/>
    <row r="3778" ht="35.1" hidden="1" customHeight="1"/>
    <row r="3779" ht="35.1" hidden="1" customHeight="1"/>
    <row r="3780" ht="35.1" hidden="1" customHeight="1"/>
    <row r="3781" ht="35.1" hidden="1" customHeight="1"/>
    <row r="3782" ht="35.1" hidden="1" customHeight="1"/>
    <row r="3783" ht="35.1" hidden="1" customHeight="1"/>
    <row r="3784" ht="35.1" hidden="1" customHeight="1"/>
    <row r="3785" ht="35.1" hidden="1" customHeight="1"/>
    <row r="3786" ht="35.1" hidden="1" customHeight="1"/>
    <row r="3787" ht="35.1" hidden="1" customHeight="1"/>
    <row r="3788" ht="35.1" hidden="1" customHeight="1"/>
    <row r="3789" ht="35.1" hidden="1" customHeight="1"/>
    <row r="3790" ht="35.1" hidden="1" customHeight="1"/>
    <row r="3791" ht="35.1" hidden="1" customHeight="1"/>
    <row r="3792" ht="35.1" hidden="1" customHeight="1"/>
    <row r="3793" ht="35.1" hidden="1" customHeight="1"/>
    <row r="3794" ht="35.1" hidden="1" customHeight="1"/>
    <row r="3795" ht="35.1" hidden="1" customHeight="1"/>
    <row r="3796" ht="35.1" hidden="1" customHeight="1"/>
    <row r="3797" ht="35.1" hidden="1" customHeight="1"/>
    <row r="3798" ht="35.1" hidden="1" customHeight="1"/>
    <row r="3799" ht="35.1" hidden="1" customHeight="1"/>
    <row r="3800" ht="35.1" hidden="1" customHeight="1"/>
    <row r="3801" ht="35.1" hidden="1" customHeight="1"/>
    <row r="3802" ht="35.1" hidden="1" customHeight="1"/>
    <row r="3803" ht="35.1" hidden="1" customHeight="1"/>
    <row r="3804" ht="35.1" hidden="1" customHeight="1"/>
    <row r="3805" ht="35.1" hidden="1" customHeight="1"/>
    <row r="3806" ht="35.1" hidden="1" customHeight="1"/>
    <row r="3807" ht="35.1" hidden="1" customHeight="1"/>
    <row r="3808" ht="35.1" hidden="1" customHeight="1"/>
    <row r="3809" ht="35.1" hidden="1" customHeight="1"/>
    <row r="3810" ht="35.1" hidden="1" customHeight="1"/>
    <row r="3811" ht="35.1" hidden="1" customHeight="1"/>
    <row r="3812" ht="35.1" hidden="1" customHeight="1"/>
    <row r="3813" ht="35.1" hidden="1" customHeight="1"/>
    <row r="3814" ht="35.1" hidden="1" customHeight="1"/>
    <row r="3815" ht="35.1" hidden="1" customHeight="1"/>
    <row r="3816" ht="35.1" hidden="1" customHeight="1"/>
    <row r="3817" ht="35.1" hidden="1" customHeight="1"/>
    <row r="3818" ht="35.1" hidden="1" customHeight="1"/>
    <row r="3819" ht="35.1" hidden="1" customHeight="1"/>
    <row r="3820" ht="35.1" hidden="1" customHeight="1"/>
    <row r="3821" ht="35.1" hidden="1" customHeight="1"/>
    <row r="3822" ht="35.1" hidden="1" customHeight="1"/>
    <row r="3823" ht="35.1" hidden="1" customHeight="1"/>
    <row r="3824" ht="35.1" hidden="1" customHeight="1"/>
    <row r="3825" ht="35.1" hidden="1" customHeight="1"/>
    <row r="3826" ht="35.1" hidden="1" customHeight="1"/>
    <row r="3827" ht="35.1" hidden="1" customHeight="1"/>
    <row r="3828" ht="35.1" hidden="1" customHeight="1"/>
    <row r="3829" ht="35.1" hidden="1" customHeight="1"/>
    <row r="3830" ht="35.1" hidden="1" customHeight="1"/>
    <row r="3831" ht="35.1" hidden="1" customHeight="1"/>
    <row r="3832" ht="35.1" hidden="1" customHeight="1"/>
    <row r="3833" ht="35.1" hidden="1" customHeight="1"/>
    <row r="3834" ht="35.1" hidden="1" customHeight="1"/>
    <row r="3835" ht="35.1" hidden="1" customHeight="1"/>
    <row r="3836" ht="35.1" hidden="1" customHeight="1"/>
    <row r="3837" ht="35.1" hidden="1" customHeight="1"/>
    <row r="3838" ht="35.1" hidden="1" customHeight="1"/>
    <row r="3839" ht="35.1" hidden="1" customHeight="1"/>
    <row r="3840" ht="35.1" hidden="1" customHeight="1"/>
    <row r="3841" ht="35.1" hidden="1" customHeight="1"/>
    <row r="3842" ht="35.1" hidden="1" customHeight="1"/>
    <row r="3843" ht="35.1" hidden="1" customHeight="1"/>
    <row r="3844" ht="35.1" hidden="1" customHeight="1"/>
    <row r="3845" ht="35.1" hidden="1" customHeight="1"/>
    <row r="3846" ht="35.1" hidden="1" customHeight="1"/>
    <row r="3847" ht="35.1" hidden="1" customHeight="1"/>
    <row r="3848" ht="35.1" hidden="1" customHeight="1"/>
    <row r="3849" ht="35.1" hidden="1" customHeight="1"/>
    <row r="3850" ht="35.1" hidden="1" customHeight="1"/>
    <row r="3851" ht="35.1" hidden="1" customHeight="1"/>
    <row r="3852" ht="35.1" hidden="1" customHeight="1"/>
    <row r="3853" ht="35.1" hidden="1" customHeight="1"/>
    <row r="3854" ht="35.1" hidden="1" customHeight="1"/>
    <row r="3855" ht="35.1" hidden="1" customHeight="1"/>
    <row r="3856" ht="35.1" hidden="1" customHeight="1"/>
    <row r="3857" ht="35.1" hidden="1" customHeight="1"/>
    <row r="3858" ht="35.1" hidden="1" customHeight="1"/>
    <row r="3859" ht="35.1" hidden="1" customHeight="1"/>
    <row r="3860" ht="35.1" hidden="1" customHeight="1"/>
    <row r="3861" ht="35.1" hidden="1" customHeight="1"/>
    <row r="3862" ht="35.1" hidden="1" customHeight="1"/>
    <row r="3863" ht="35.1" hidden="1" customHeight="1"/>
    <row r="3864" ht="35.1" hidden="1" customHeight="1"/>
    <row r="3865" ht="35.1" hidden="1" customHeight="1"/>
    <row r="3866" ht="35.1" hidden="1" customHeight="1"/>
    <row r="3867" ht="35.1" hidden="1" customHeight="1"/>
    <row r="3868" ht="35.1" hidden="1" customHeight="1"/>
    <row r="3869" ht="35.1" hidden="1" customHeight="1"/>
    <row r="3870" ht="35.1" hidden="1" customHeight="1"/>
    <row r="3871" ht="35.1" hidden="1" customHeight="1"/>
    <row r="3872" ht="35.1" hidden="1" customHeight="1"/>
    <row r="3873" ht="35.1" hidden="1" customHeight="1"/>
    <row r="3874" ht="35.1" hidden="1" customHeight="1"/>
    <row r="3875" ht="35.1" hidden="1" customHeight="1"/>
    <row r="3876" ht="35.1" hidden="1" customHeight="1"/>
    <row r="3877" ht="35.1" hidden="1" customHeight="1"/>
    <row r="3878" ht="35.1" hidden="1" customHeight="1"/>
    <row r="3879" ht="35.1" hidden="1" customHeight="1"/>
    <row r="3880" ht="35.1" hidden="1" customHeight="1"/>
    <row r="3881" ht="35.1" hidden="1" customHeight="1"/>
    <row r="3882" ht="35.1" hidden="1" customHeight="1"/>
    <row r="3883" ht="35.1" hidden="1" customHeight="1"/>
    <row r="3884" ht="35.1" hidden="1" customHeight="1"/>
    <row r="3885" ht="35.1" hidden="1" customHeight="1"/>
    <row r="3886" ht="35.1" hidden="1" customHeight="1"/>
    <row r="3887" ht="35.1" hidden="1" customHeight="1"/>
    <row r="3888" ht="35.1" hidden="1" customHeight="1"/>
    <row r="3889" ht="35.1" hidden="1" customHeight="1"/>
    <row r="3890" ht="35.1" hidden="1" customHeight="1"/>
    <row r="3891" ht="35.1" hidden="1" customHeight="1"/>
    <row r="3892" ht="35.1" hidden="1" customHeight="1"/>
    <row r="3893" ht="35.1" hidden="1" customHeight="1"/>
    <row r="3894" ht="35.1" hidden="1" customHeight="1"/>
    <row r="3895" ht="35.1" hidden="1" customHeight="1"/>
    <row r="3896" ht="35.1" hidden="1" customHeight="1"/>
    <row r="3897" ht="35.1" hidden="1" customHeight="1"/>
    <row r="3898" ht="35.1" hidden="1" customHeight="1"/>
    <row r="3899" ht="35.1" hidden="1" customHeight="1"/>
    <row r="3900" ht="35.1" hidden="1" customHeight="1"/>
    <row r="3901" ht="35.1" hidden="1" customHeight="1"/>
    <row r="3902" ht="35.1" hidden="1" customHeight="1"/>
    <row r="3903" ht="35.1" hidden="1" customHeight="1"/>
    <row r="3904" ht="35.1" hidden="1" customHeight="1"/>
    <row r="3905" ht="35.1" hidden="1" customHeight="1"/>
    <row r="3906" ht="35.1" hidden="1" customHeight="1"/>
    <row r="3907" ht="35.1" hidden="1" customHeight="1"/>
    <row r="3908" ht="35.1" hidden="1" customHeight="1"/>
    <row r="3909" ht="35.1" hidden="1" customHeight="1"/>
    <row r="3910" ht="35.1" hidden="1" customHeight="1"/>
    <row r="3911" ht="35.1" hidden="1" customHeight="1"/>
    <row r="3912" ht="35.1" hidden="1" customHeight="1"/>
    <row r="3913" ht="35.1" hidden="1" customHeight="1"/>
    <row r="3914" ht="35.1" hidden="1" customHeight="1"/>
    <row r="3915" ht="35.1" hidden="1" customHeight="1"/>
    <row r="3916" ht="35.1" hidden="1" customHeight="1"/>
    <row r="3917" ht="35.1" hidden="1" customHeight="1"/>
    <row r="3918" ht="35.1" hidden="1" customHeight="1"/>
    <row r="3919" ht="35.1" hidden="1" customHeight="1"/>
    <row r="3920" ht="35.1" hidden="1" customHeight="1"/>
    <row r="3921" ht="35.1" hidden="1" customHeight="1"/>
    <row r="3922" ht="35.1" hidden="1" customHeight="1"/>
    <row r="3923" ht="35.1" hidden="1" customHeight="1"/>
    <row r="3924" ht="35.1" hidden="1" customHeight="1"/>
    <row r="3925" ht="35.1" hidden="1" customHeight="1"/>
    <row r="3926" ht="35.1" hidden="1" customHeight="1"/>
    <row r="3927" ht="35.1" hidden="1" customHeight="1"/>
    <row r="3928" ht="35.1" hidden="1" customHeight="1"/>
    <row r="3929" ht="35.1" hidden="1" customHeight="1"/>
    <row r="3930" ht="35.1" hidden="1" customHeight="1"/>
    <row r="3931" ht="35.1" hidden="1" customHeight="1"/>
    <row r="3932" ht="35.1" hidden="1" customHeight="1"/>
    <row r="3933" ht="35.1" hidden="1" customHeight="1"/>
    <row r="3934" ht="35.1" hidden="1" customHeight="1"/>
    <row r="3935" ht="35.1" hidden="1" customHeight="1"/>
    <row r="3936" ht="35.1" hidden="1" customHeight="1"/>
    <row r="3937" ht="35.1" hidden="1" customHeight="1"/>
    <row r="3938" ht="35.1" hidden="1" customHeight="1"/>
    <row r="3939" ht="35.1" hidden="1" customHeight="1"/>
    <row r="3940" ht="35.1" hidden="1" customHeight="1"/>
    <row r="3941" ht="35.1" hidden="1" customHeight="1"/>
    <row r="3942" ht="35.1" hidden="1" customHeight="1"/>
    <row r="3943" ht="35.1" hidden="1" customHeight="1"/>
    <row r="3944" ht="35.1" hidden="1" customHeight="1"/>
    <row r="3945" ht="35.1" hidden="1" customHeight="1"/>
    <row r="3946" ht="35.1" hidden="1" customHeight="1"/>
    <row r="3947" ht="35.1" hidden="1" customHeight="1"/>
    <row r="3948" ht="35.1" hidden="1" customHeight="1"/>
    <row r="3949" ht="35.1" hidden="1" customHeight="1"/>
    <row r="3950" ht="35.1" hidden="1" customHeight="1"/>
    <row r="3951" ht="35.1" hidden="1" customHeight="1"/>
    <row r="3952" ht="35.1" hidden="1" customHeight="1"/>
    <row r="3953" ht="35.1" hidden="1" customHeight="1"/>
    <row r="3954" ht="35.1" hidden="1" customHeight="1"/>
    <row r="3955" ht="35.1" hidden="1" customHeight="1"/>
    <row r="3956" ht="35.1" hidden="1" customHeight="1"/>
    <row r="3957" ht="35.1" hidden="1" customHeight="1"/>
    <row r="3958" ht="35.1" hidden="1" customHeight="1"/>
    <row r="3959" ht="35.1" hidden="1" customHeight="1"/>
    <row r="3960" ht="35.1" hidden="1" customHeight="1"/>
    <row r="3961" ht="35.1" hidden="1" customHeight="1"/>
    <row r="3962" ht="35.1" hidden="1" customHeight="1"/>
    <row r="3963" ht="35.1" hidden="1" customHeight="1"/>
    <row r="3964" ht="35.1" hidden="1" customHeight="1"/>
    <row r="3965" ht="35.1" hidden="1" customHeight="1"/>
    <row r="3966" ht="35.1" hidden="1" customHeight="1"/>
    <row r="3967" ht="35.1" hidden="1" customHeight="1"/>
    <row r="3968" ht="35.1" hidden="1" customHeight="1"/>
    <row r="3969" ht="35.1" hidden="1" customHeight="1"/>
    <row r="3970" ht="35.1" hidden="1" customHeight="1"/>
    <row r="3971" ht="35.1" hidden="1" customHeight="1"/>
    <row r="3972" ht="35.1" hidden="1" customHeight="1"/>
    <row r="3973" ht="35.1" hidden="1" customHeight="1"/>
    <row r="3974" ht="35.1" hidden="1" customHeight="1"/>
    <row r="3975" ht="35.1" hidden="1" customHeight="1"/>
    <row r="3976" ht="35.1" hidden="1" customHeight="1"/>
    <row r="3977" ht="35.1" hidden="1" customHeight="1"/>
    <row r="3978" ht="35.1" hidden="1" customHeight="1"/>
    <row r="3979" ht="35.1" hidden="1" customHeight="1"/>
    <row r="3980" ht="35.1" hidden="1" customHeight="1"/>
    <row r="3981" ht="35.1" hidden="1" customHeight="1"/>
    <row r="3982" ht="35.1" hidden="1" customHeight="1"/>
    <row r="3983" ht="35.1" hidden="1" customHeight="1"/>
    <row r="3984" ht="35.1" hidden="1" customHeight="1"/>
    <row r="3985" ht="35.1" hidden="1" customHeight="1"/>
    <row r="3986" ht="35.1" hidden="1" customHeight="1"/>
    <row r="3987" ht="35.1" hidden="1" customHeight="1"/>
    <row r="3988" ht="35.1" hidden="1" customHeight="1"/>
    <row r="3989" ht="35.1" hidden="1" customHeight="1"/>
    <row r="3990" ht="35.1" hidden="1" customHeight="1"/>
    <row r="3991" ht="35.1" hidden="1" customHeight="1"/>
    <row r="3992" ht="35.1" hidden="1" customHeight="1"/>
    <row r="3993" ht="35.1" hidden="1" customHeight="1"/>
    <row r="3994" ht="35.1" hidden="1" customHeight="1"/>
    <row r="3995" ht="35.1" hidden="1" customHeight="1"/>
    <row r="3996" ht="35.1" hidden="1" customHeight="1"/>
    <row r="3997" ht="35.1" hidden="1" customHeight="1"/>
    <row r="3998" ht="35.1" hidden="1" customHeight="1"/>
    <row r="3999" ht="35.1" hidden="1" customHeight="1"/>
    <row r="4000" ht="35.1" hidden="1" customHeight="1"/>
    <row r="4001" ht="35.1" hidden="1" customHeight="1"/>
    <row r="4002" ht="35.1" hidden="1" customHeight="1"/>
    <row r="4003" ht="35.1" hidden="1" customHeight="1"/>
    <row r="4004" ht="35.1" hidden="1" customHeight="1"/>
    <row r="4005" ht="35.1" hidden="1" customHeight="1"/>
    <row r="4006" ht="35.1" hidden="1" customHeight="1"/>
    <row r="4007" ht="35.1" hidden="1" customHeight="1"/>
    <row r="4008" ht="35.1" hidden="1" customHeight="1"/>
    <row r="4009" ht="35.1" hidden="1" customHeight="1"/>
    <row r="4010" ht="35.1" hidden="1" customHeight="1"/>
    <row r="4011" ht="35.1" hidden="1" customHeight="1"/>
    <row r="4012" ht="35.1" hidden="1" customHeight="1"/>
    <row r="4013" ht="35.1" hidden="1" customHeight="1"/>
    <row r="4014" ht="35.1" hidden="1" customHeight="1"/>
    <row r="4015" ht="35.1" hidden="1" customHeight="1"/>
    <row r="4016" ht="35.1" hidden="1" customHeight="1"/>
    <row r="4017" ht="35.1" hidden="1" customHeight="1"/>
    <row r="4018" ht="35.1" hidden="1" customHeight="1"/>
    <row r="4019" ht="35.1" hidden="1" customHeight="1"/>
    <row r="4020" ht="35.1" hidden="1" customHeight="1"/>
    <row r="4021" ht="35.1" hidden="1" customHeight="1"/>
    <row r="4022" ht="35.1" hidden="1" customHeight="1"/>
    <row r="4023" ht="35.1" hidden="1" customHeight="1"/>
    <row r="4024" ht="35.1" hidden="1" customHeight="1"/>
    <row r="4025" ht="35.1" hidden="1" customHeight="1"/>
    <row r="4026" ht="35.1" hidden="1" customHeight="1"/>
    <row r="4027" ht="35.1" hidden="1" customHeight="1"/>
    <row r="4028" ht="35.1" hidden="1" customHeight="1"/>
    <row r="4029" ht="35.1" hidden="1" customHeight="1"/>
    <row r="4030" ht="35.1" hidden="1" customHeight="1"/>
    <row r="4031" ht="35.1" hidden="1" customHeight="1"/>
    <row r="4032" ht="35.1" hidden="1" customHeight="1"/>
    <row r="4033" ht="35.1" hidden="1" customHeight="1"/>
    <row r="4034" ht="35.1" hidden="1" customHeight="1"/>
    <row r="4035" ht="35.1" hidden="1" customHeight="1"/>
    <row r="4036" ht="35.1" hidden="1" customHeight="1"/>
    <row r="4037" ht="35.1" hidden="1" customHeight="1"/>
    <row r="4038" ht="35.1" hidden="1" customHeight="1"/>
    <row r="4039" ht="35.1" hidden="1" customHeight="1"/>
    <row r="4040" ht="35.1" hidden="1" customHeight="1"/>
    <row r="4041" ht="35.1" hidden="1" customHeight="1"/>
    <row r="4042" ht="35.1" hidden="1" customHeight="1"/>
    <row r="4043" ht="35.1" hidden="1" customHeight="1"/>
    <row r="4044" ht="35.1" hidden="1" customHeight="1"/>
    <row r="4045" ht="35.1" hidden="1" customHeight="1"/>
    <row r="4046" ht="35.1" hidden="1" customHeight="1"/>
    <row r="4047" ht="35.1" hidden="1" customHeight="1"/>
    <row r="4048" ht="35.1" hidden="1" customHeight="1"/>
    <row r="4049" ht="35.1" hidden="1" customHeight="1"/>
    <row r="4050" ht="35.1" hidden="1" customHeight="1"/>
    <row r="4051" ht="35.1" hidden="1" customHeight="1"/>
    <row r="4052" ht="35.1" hidden="1" customHeight="1"/>
    <row r="4053" ht="35.1" hidden="1" customHeight="1"/>
    <row r="4054" ht="35.1" hidden="1" customHeight="1"/>
    <row r="4055" ht="35.1" hidden="1" customHeight="1"/>
    <row r="4056" ht="35.1" hidden="1" customHeight="1"/>
    <row r="4057" ht="35.1" hidden="1" customHeight="1"/>
    <row r="4058" ht="35.1" hidden="1" customHeight="1"/>
    <row r="4059" ht="35.1" hidden="1" customHeight="1"/>
    <row r="4060" ht="35.1" hidden="1" customHeight="1"/>
    <row r="4061" ht="35.1" hidden="1" customHeight="1"/>
    <row r="4062" ht="35.1" hidden="1" customHeight="1"/>
    <row r="4063" ht="35.1" hidden="1" customHeight="1"/>
    <row r="4064" ht="35.1" hidden="1" customHeight="1"/>
    <row r="4065" ht="35.1" hidden="1" customHeight="1"/>
    <row r="4066" ht="35.1" hidden="1" customHeight="1"/>
    <row r="4067" ht="35.1" hidden="1" customHeight="1"/>
    <row r="4068" ht="35.1" hidden="1" customHeight="1"/>
    <row r="4069" ht="35.1" hidden="1" customHeight="1"/>
    <row r="4070" ht="35.1" hidden="1" customHeight="1"/>
    <row r="4071" ht="35.1" hidden="1" customHeight="1"/>
    <row r="4072" ht="35.1" hidden="1" customHeight="1"/>
    <row r="4073" ht="35.1" hidden="1" customHeight="1"/>
    <row r="4074" ht="35.1" hidden="1" customHeight="1"/>
    <row r="4075" ht="35.1" hidden="1" customHeight="1"/>
    <row r="4076" ht="35.1" hidden="1" customHeight="1"/>
    <row r="4077" ht="35.1" hidden="1" customHeight="1"/>
    <row r="4078" ht="35.1" hidden="1" customHeight="1"/>
    <row r="4079" ht="35.1" hidden="1" customHeight="1"/>
    <row r="4080" ht="35.1" hidden="1" customHeight="1"/>
    <row r="4081" ht="35.1" hidden="1" customHeight="1"/>
    <row r="4082" ht="35.1" hidden="1" customHeight="1"/>
    <row r="4083" ht="35.1" hidden="1" customHeight="1"/>
    <row r="4084" ht="35.1" hidden="1" customHeight="1"/>
    <row r="4085" ht="35.1" hidden="1" customHeight="1"/>
    <row r="4086" ht="35.1" hidden="1" customHeight="1"/>
    <row r="4087" ht="35.1" hidden="1" customHeight="1"/>
    <row r="4088" ht="35.1" hidden="1" customHeight="1"/>
    <row r="4089" ht="35.1" hidden="1" customHeight="1"/>
    <row r="4090" ht="35.1" hidden="1" customHeight="1"/>
    <row r="4091" ht="35.1" hidden="1" customHeight="1"/>
    <row r="4092" ht="35.1" hidden="1" customHeight="1"/>
    <row r="4093" ht="35.1" hidden="1" customHeight="1"/>
    <row r="4094" ht="35.1" hidden="1" customHeight="1"/>
    <row r="4095" ht="35.1" hidden="1" customHeight="1"/>
    <row r="4096" ht="35.1" hidden="1" customHeight="1"/>
    <row r="4097" ht="35.1" hidden="1" customHeight="1"/>
    <row r="4098" ht="35.1" hidden="1" customHeight="1"/>
    <row r="4099" ht="35.1" hidden="1" customHeight="1"/>
    <row r="4100" ht="35.1" hidden="1" customHeight="1"/>
    <row r="4101" ht="35.1" hidden="1" customHeight="1"/>
    <row r="4102" ht="35.1" hidden="1" customHeight="1"/>
    <row r="4103" ht="35.1" hidden="1" customHeight="1"/>
    <row r="4104" ht="35.1" hidden="1" customHeight="1"/>
    <row r="4105" ht="35.1" hidden="1" customHeight="1"/>
    <row r="4106" ht="35.1" hidden="1" customHeight="1"/>
    <row r="4107" ht="35.1" hidden="1" customHeight="1"/>
    <row r="4108" ht="35.1" hidden="1" customHeight="1"/>
    <row r="4109" ht="35.1" hidden="1" customHeight="1"/>
    <row r="4110" ht="35.1" hidden="1" customHeight="1"/>
    <row r="4111" ht="35.1" hidden="1" customHeight="1"/>
    <row r="4112" ht="35.1" hidden="1" customHeight="1"/>
    <row r="4113" ht="35.1" hidden="1" customHeight="1"/>
    <row r="4114" ht="35.1" hidden="1" customHeight="1"/>
    <row r="4115" ht="35.1" hidden="1" customHeight="1"/>
    <row r="4116" ht="35.1" hidden="1" customHeight="1"/>
    <row r="4117" ht="35.1" hidden="1" customHeight="1"/>
    <row r="4118" ht="35.1" hidden="1" customHeight="1"/>
    <row r="4119" ht="35.1" hidden="1" customHeight="1"/>
    <row r="4120" ht="35.1" hidden="1" customHeight="1"/>
    <row r="4121" ht="35.1" hidden="1" customHeight="1"/>
    <row r="4122" ht="35.1" hidden="1" customHeight="1"/>
    <row r="4123" ht="35.1" hidden="1" customHeight="1"/>
    <row r="4124" ht="35.1" hidden="1" customHeight="1"/>
    <row r="4125" ht="35.1" hidden="1" customHeight="1"/>
    <row r="4126" ht="35.1" hidden="1" customHeight="1"/>
    <row r="4127" ht="35.1" hidden="1" customHeight="1"/>
    <row r="4128" ht="35.1" hidden="1" customHeight="1"/>
    <row r="4129" ht="35.1" hidden="1" customHeight="1"/>
    <row r="4130" ht="35.1" hidden="1" customHeight="1"/>
    <row r="4131" ht="35.1" hidden="1" customHeight="1"/>
    <row r="4132" ht="35.1" hidden="1" customHeight="1"/>
    <row r="4133" ht="35.1" hidden="1" customHeight="1"/>
    <row r="4134" ht="35.1" hidden="1" customHeight="1"/>
    <row r="4135" ht="35.1" hidden="1" customHeight="1"/>
    <row r="4136" ht="35.1" hidden="1" customHeight="1"/>
    <row r="4137" ht="35.1" hidden="1" customHeight="1"/>
    <row r="4138" ht="35.1" hidden="1" customHeight="1"/>
    <row r="4139" ht="35.1" hidden="1" customHeight="1"/>
    <row r="4140" ht="35.1" hidden="1" customHeight="1"/>
    <row r="4141" ht="35.1" hidden="1" customHeight="1"/>
    <row r="4142" ht="35.1" hidden="1" customHeight="1"/>
    <row r="4143" ht="35.1" hidden="1" customHeight="1"/>
    <row r="4144" ht="35.1" hidden="1" customHeight="1"/>
    <row r="4145" ht="35.1" hidden="1" customHeight="1"/>
    <row r="4146" ht="35.1" hidden="1" customHeight="1"/>
    <row r="4147" ht="35.1" hidden="1" customHeight="1"/>
    <row r="4148" ht="35.1" hidden="1" customHeight="1"/>
    <row r="4149" ht="35.1" hidden="1" customHeight="1"/>
    <row r="4150" ht="35.1" hidden="1" customHeight="1"/>
    <row r="4151" ht="35.1" hidden="1" customHeight="1"/>
    <row r="4152" ht="35.1" hidden="1" customHeight="1"/>
    <row r="4153" ht="35.1" hidden="1" customHeight="1"/>
    <row r="4154" ht="35.1" hidden="1" customHeight="1"/>
    <row r="4155" ht="35.1" hidden="1" customHeight="1"/>
    <row r="4156" ht="35.1" hidden="1" customHeight="1"/>
    <row r="4157" ht="35.1" hidden="1" customHeight="1"/>
    <row r="4158" ht="35.1" hidden="1" customHeight="1"/>
    <row r="4159" ht="35.1" hidden="1" customHeight="1"/>
    <row r="4160" ht="35.1" hidden="1" customHeight="1"/>
    <row r="4161" ht="35.1" hidden="1" customHeight="1"/>
    <row r="4162" ht="35.1" hidden="1" customHeight="1"/>
    <row r="4163" ht="35.1" hidden="1" customHeight="1"/>
    <row r="4164" ht="35.1" hidden="1" customHeight="1"/>
    <row r="4165" ht="35.1" hidden="1" customHeight="1"/>
    <row r="4166" ht="35.1" hidden="1" customHeight="1"/>
    <row r="4167" ht="35.1" hidden="1" customHeight="1"/>
    <row r="4168" ht="35.1" hidden="1" customHeight="1"/>
    <row r="4169" ht="35.1" hidden="1" customHeight="1"/>
    <row r="4170" ht="35.1" hidden="1" customHeight="1"/>
    <row r="4171" ht="35.1" hidden="1" customHeight="1"/>
    <row r="4172" ht="35.1" hidden="1" customHeight="1"/>
    <row r="4173" ht="35.1" hidden="1" customHeight="1"/>
    <row r="4174" ht="35.1" hidden="1" customHeight="1"/>
    <row r="4175" ht="35.1" hidden="1" customHeight="1"/>
    <row r="4176" ht="35.1" hidden="1" customHeight="1"/>
    <row r="4177" ht="35.1" hidden="1" customHeight="1"/>
    <row r="4178" ht="35.1" hidden="1" customHeight="1"/>
    <row r="4179" ht="35.1" hidden="1" customHeight="1"/>
    <row r="4180" ht="35.1" hidden="1" customHeight="1"/>
    <row r="4181" ht="35.1" hidden="1" customHeight="1"/>
    <row r="4182" ht="35.1" hidden="1" customHeight="1"/>
    <row r="4183" ht="35.1" hidden="1" customHeight="1"/>
    <row r="4184" ht="35.1" hidden="1" customHeight="1"/>
    <row r="4185" ht="35.1" hidden="1" customHeight="1"/>
    <row r="4186" ht="35.1" hidden="1" customHeight="1"/>
    <row r="4187" ht="35.1" hidden="1" customHeight="1"/>
    <row r="4188" ht="35.1" hidden="1" customHeight="1"/>
    <row r="4189" ht="35.1" hidden="1" customHeight="1"/>
    <row r="4190" ht="35.1" hidden="1" customHeight="1"/>
    <row r="4191" ht="35.1" hidden="1" customHeight="1"/>
    <row r="4192" ht="35.1" hidden="1" customHeight="1"/>
    <row r="4193" ht="35.1" hidden="1" customHeight="1"/>
    <row r="4194" ht="35.1" hidden="1" customHeight="1"/>
    <row r="4195" ht="35.1" hidden="1" customHeight="1"/>
    <row r="4196" ht="35.1" hidden="1" customHeight="1"/>
    <row r="4197" ht="35.1" hidden="1" customHeight="1"/>
    <row r="4198" ht="35.1" hidden="1" customHeight="1"/>
    <row r="4199" ht="35.1" hidden="1" customHeight="1"/>
    <row r="4200" ht="35.1" hidden="1" customHeight="1"/>
    <row r="4201" ht="35.1" hidden="1" customHeight="1"/>
    <row r="4202" ht="35.1" hidden="1" customHeight="1"/>
    <row r="4203" ht="35.1" hidden="1" customHeight="1"/>
    <row r="4204" ht="35.1" hidden="1" customHeight="1"/>
    <row r="4205" ht="35.1" hidden="1" customHeight="1"/>
    <row r="4206" ht="35.1" hidden="1" customHeight="1"/>
    <row r="4207" ht="35.1" hidden="1" customHeight="1"/>
    <row r="4208" ht="35.1" hidden="1" customHeight="1"/>
    <row r="4209" ht="35.1" hidden="1" customHeight="1"/>
    <row r="4210" ht="35.1" hidden="1" customHeight="1"/>
    <row r="4211" ht="35.1" hidden="1" customHeight="1"/>
    <row r="4212" ht="35.1" hidden="1" customHeight="1"/>
    <row r="4213" ht="35.1" hidden="1" customHeight="1"/>
    <row r="4214" ht="35.1" hidden="1" customHeight="1"/>
    <row r="4215" ht="35.1" hidden="1" customHeight="1"/>
    <row r="4216" ht="35.1" hidden="1" customHeight="1"/>
    <row r="4217" ht="35.1" hidden="1" customHeight="1"/>
    <row r="4218" ht="35.1" hidden="1" customHeight="1"/>
    <row r="4219" ht="35.1" hidden="1" customHeight="1"/>
    <row r="4220" ht="35.1" hidden="1" customHeight="1"/>
    <row r="4221" ht="35.1" hidden="1" customHeight="1"/>
    <row r="4222" ht="35.1" hidden="1" customHeight="1"/>
    <row r="4223" ht="35.1" hidden="1" customHeight="1"/>
    <row r="4224" ht="35.1" hidden="1" customHeight="1"/>
    <row r="4225" ht="35.1" hidden="1" customHeight="1"/>
    <row r="4226" ht="35.1" hidden="1" customHeight="1"/>
    <row r="4227" ht="35.1" hidden="1" customHeight="1"/>
    <row r="4228" ht="35.1" hidden="1" customHeight="1"/>
    <row r="4229" ht="35.1" hidden="1" customHeight="1"/>
    <row r="4230" ht="35.1" hidden="1" customHeight="1"/>
    <row r="4231" ht="35.1" hidden="1" customHeight="1"/>
    <row r="4232" ht="35.1" hidden="1" customHeight="1"/>
    <row r="4233" ht="35.1" hidden="1" customHeight="1"/>
    <row r="4234" ht="35.1" hidden="1" customHeight="1"/>
    <row r="4235" ht="35.1" hidden="1" customHeight="1"/>
    <row r="4236" ht="35.1" hidden="1" customHeight="1"/>
    <row r="4237" ht="35.1" hidden="1" customHeight="1"/>
    <row r="4238" ht="35.1" hidden="1" customHeight="1"/>
    <row r="4239" ht="35.1" hidden="1" customHeight="1"/>
    <row r="4240" ht="35.1" hidden="1" customHeight="1"/>
    <row r="4241" ht="35.1" hidden="1" customHeight="1"/>
    <row r="4242" ht="35.1" hidden="1" customHeight="1"/>
    <row r="4243" ht="35.1" hidden="1" customHeight="1"/>
    <row r="4244" ht="35.1" hidden="1" customHeight="1"/>
    <row r="4245" ht="35.1" hidden="1" customHeight="1"/>
    <row r="4246" ht="35.1" hidden="1" customHeight="1"/>
    <row r="4247" ht="35.1" hidden="1" customHeight="1"/>
    <row r="4248" ht="35.1" hidden="1" customHeight="1"/>
    <row r="4249" ht="35.1" hidden="1" customHeight="1"/>
    <row r="4250" ht="35.1" hidden="1" customHeight="1"/>
    <row r="4251" ht="35.1" hidden="1" customHeight="1"/>
    <row r="4252" ht="35.1" hidden="1" customHeight="1"/>
    <row r="4253" ht="35.1" hidden="1" customHeight="1"/>
    <row r="4254" ht="35.1" hidden="1" customHeight="1"/>
    <row r="4255" ht="35.1" hidden="1" customHeight="1"/>
    <row r="4256" ht="35.1" hidden="1" customHeight="1"/>
    <row r="4257" ht="35.1" hidden="1" customHeight="1"/>
    <row r="4258" ht="35.1" hidden="1" customHeight="1"/>
    <row r="4259" ht="35.1" hidden="1" customHeight="1"/>
    <row r="4260" ht="35.1" hidden="1" customHeight="1"/>
    <row r="4261" ht="35.1" hidden="1" customHeight="1"/>
    <row r="4262" ht="35.1" hidden="1" customHeight="1"/>
    <row r="4263" ht="35.1" hidden="1" customHeight="1"/>
    <row r="4264" ht="35.1" hidden="1" customHeight="1"/>
    <row r="4265" ht="35.1" hidden="1" customHeight="1"/>
    <row r="4266" ht="35.1" hidden="1" customHeight="1"/>
    <row r="4267" ht="35.1" hidden="1" customHeight="1"/>
    <row r="4268" ht="35.1" hidden="1" customHeight="1"/>
    <row r="4269" ht="35.1" hidden="1" customHeight="1"/>
    <row r="4270" ht="35.1" hidden="1" customHeight="1"/>
    <row r="4271" ht="35.1" hidden="1" customHeight="1"/>
    <row r="4272" ht="35.1" hidden="1" customHeight="1"/>
    <row r="4273" ht="35.1" hidden="1" customHeight="1"/>
    <row r="4274" ht="35.1" hidden="1" customHeight="1"/>
    <row r="4275" ht="35.1" hidden="1" customHeight="1"/>
    <row r="4276" ht="35.1" hidden="1" customHeight="1"/>
    <row r="4277" ht="35.1" hidden="1" customHeight="1"/>
    <row r="4278" ht="35.1" hidden="1" customHeight="1"/>
    <row r="4279" ht="35.1" hidden="1" customHeight="1"/>
    <row r="4280" ht="35.1" hidden="1" customHeight="1"/>
    <row r="4281" ht="35.1" hidden="1" customHeight="1"/>
    <row r="4282" ht="35.1" hidden="1" customHeight="1"/>
    <row r="4283" ht="35.1" hidden="1" customHeight="1"/>
    <row r="4284" ht="35.1" hidden="1" customHeight="1"/>
    <row r="4285" ht="35.1" hidden="1" customHeight="1"/>
    <row r="4286" ht="35.1" hidden="1" customHeight="1"/>
    <row r="4287" ht="35.1" hidden="1" customHeight="1"/>
    <row r="4288" ht="35.1" hidden="1" customHeight="1"/>
    <row r="4289" ht="35.1" hidden="1" customHeight="1"/>
    <row r="4290" ht="35.1" hidden="1" customHeight="1"/>
    <row r="4291" ht="35.1" hidden="1" customHeight="1"/>
    <row r="4292" ht="35.1" hidden="1" customHeight="1"/>
    <row r="4293" ht="35.1" hidden="1" customHeight="1"/>
    <row r="4294" ht="35.1" hidden="1" customHeight="1"/>
    <row r="4295" ht="35.1" hidden="1" customHeight="1"/>
    <row r="4296" ht="35.1" hidden="1" customHeight="1"/>
    <row r="4297" ht="35.1" hidden="1" customHeight="1"/>
    <row r="4298" ht="35.1" hidden="1" customHeight="1"/>
    <row r="4299" ht="35.1" hidden="1" customHeight="1"/>
    <row r="4300" ht="35.1" hidden="1" customHeight="1"/>
    <row r="4301" ht="35.1" hidden="1" customHeight="1"/>
    <row r="4302" ht="35.1" hidden="1" customHeight="1"/>
    <row r="4303" ht="35.1" hidden="1" customHeight="1"/>
    <row r="4304" ht="35.1" hidden="1" customHeight="1"/>
    <row r="4305" ht="35.1" hidden="1" customHeight="1"/>
    <row r="4306" ht="35.1" hidden="1" customHeight="1"/>
    <row r="4307" ht="35.1" hidden="1" customHeight="1"/>
    <row r="4308" ht="35.1" hidden="1" customHeight="1"/>
    <row r="4309" ht="35.1" hidden="1" customHeight="1"/>
    <row r="4310" ht="35.1" hidden="1" customHeight="1"/>
    <row r="4311" ht="35.1" hidden="1" customHeight="1"/>
    <row r="4312" ht="35.1" hidden="1" customHeight="1"/>
    <row r="4313" ht="35.1" hidden="1" customHeight="1"/>
    <row r="4314" ht="35.1" hidden="1" customHeight="1"/>
    <row r="4315" ht="35.1" hidden="1" customHeight="1"/>
    <row r="4316" ht="35.1" hidden="1" customHeight="1"/>
    <row r="4317" ht="35.1" hidden="1" customHeight="1"/>
    <row r="4318" ht="35.1" hidden="1" customHeight="1"/>
    <row r="4319" ht="35.1" hidden="1" customHeight="1"/>
    <row r="4320" ht="35.1" hidden="1" customHeight="1"/>
    <row r="4321" ht="35.1" hidden="1" customHeight="1"/>
    <row r="4322" ht="35.1" hidden="1" customHeight="1"/>
    <row r="4323" ht="35.1" hidden="1" customHeight="1"/>
    <row r="4324" ht="35.1" hidden="1" customHeight="1"/>
    <row r="4325" ht="35.1" hidden="1" customHeight="1"/>
    <row r="4326" ht="35.1" hidden="1" customHeight="1"/>
    <row r="4327" ht="35.1" hidden="1" customHeight="1"/>
    <row r="4328" ht="35.1" hidden="1" customHeight="1"/>
    <row r="4329" ht="35.1" hidden="1" customHeight="1"/>
    <row r="4330" ht="35.1" hidden="1" customHeight="1"/>
    <row r="4331" ht="35.1" hidden="1" customHeight="1"/>
    <row r="4332" ht="35.1" hidden="1" customHeight="1"/>
    <row r="4333" ht="35.1" hidden="1" customHeight="1"/>
    <row r="4334" ht="35.1" hidden="1" customHeight="1"/>
    <row r="4335" ht="35.1" hidden="1" customHeight="1"/>
    <row r="4336" ht="35.1" hidden="1" customHeight="1"/>
    <row r="4337" ht="35.1" hidden="1" customHeight="1"/>
    <row r="4338" ht="35.1" hidden="1" customHeight="1"/>
    <row r="4339" ht="35.1" hidden="1" customHeight="1"/>
    <row r="4340" ht="35.1" hidden="1" customHeight="1"/>
    <row r="4341" ht="35.1" hidden="1" customHeight="1"/>
    <row r="4342" ht="35.1" hidden="1" customHeight="1"/>
    <row r="4343" ht="35.1" hidden="1" customHeight="1"/>
    <row r="4344" ht="35.1" hidden="1" customHeight="1"/>
    <row r="4345" ht="35.1" hidden="1" customHeight="1"/>
    <row r="4346" ht="35.1" hidden="1" customHeight="1"/>
    <row r="4347" ht="35.1" hidden="1" customHeight="1"/>
    <row r="4348" ht="35.1" hidden="1" customHeight="1"/>
    <row r="4349" ht="35.1" hidden="1" customHeight="1"/>
    <row r="4350" ht="35.1" hidden="1" customHeight="1"/>
    <row r="4351" ht="35.1" hidden="1" customHeight="1"/>
    <row r="4352" ht="35.1" hidden="1" customHeight="1"/>
    <row r="4353" ht="35.1" hidden="1" customHeight="1"/>
    <row r="4354" ht="35.1" hidden="1" customHeight="1"/>
    <row r="4355" ht="35.1" hidden="1" customHeight="1"/>
    <row r="4356" ht="35.1" hidden="1" customHeight="1"/>
    <row r="4357" ht="35.1" hidden="1" customHeight="1"/>
    <row r="4358" ht="35.1" hidden="1" customHeight="1"/>
    <row r="4359" ht="35.1" hidden="1" customHeight="1"/>
    <row r="4360" ht="35.1" hidden="1" customHeight="1"/>
    <row r="4361" ht="35.1" hidden="1" customHeight="1"/>
    <row r="4362" ht="35.1" hidden="1" customHeight="1"/>
    <row r="4363" ht="35.1" hidden="1" customHeight="1"/>
    <row r="4364" ht="35.1" hidden="1" customHeight="1"/>
    <row r="4365" ht="35.1" hidden="1" customHeight="1"/>
    <row r="4366" ht="35.1" hidden="1" customHeight="1"/>
    <row r="4367" ht="35.1" hidden="1" customHeight="1"/>
    <row r="4368" ht="35.1" hidden="1" customHeight="1"/>
    <row r="4369" ht="35.1" hidden="1" customHeight="1"/>
    <row r="4370" ht="35.1" hidden="1" customHeight="1"/>
    <row r="4371" ht="35.1" hidden="1" customHeight="1"/>
    <row r="4372" ht="35.1" hidden="1" customHeight="1"/>
    <row r="4373" ht="35.1" hidden="1" customHeight="1"/>
    <row r="4374" ht="35.1" hidden="1" customHeight="1"/>
    <row r="4375" ht="35.1" hidden="1" customHeight="1"/>
    <row r="4376" ht="35.1" hidden="1" customHeight="1"/>
    <row r="4377" ht="35.1" hidden="1" customHeight="1"/>
    <row r="4378" ht="35.1" hidden="1" customHeight="1"/>
    <row r="4379" ht="35.1" hidden="1" customHeight="1"/>
    <row r="4380" ht="35.1" hidden="1" customHeight="1"/>
    <row r="4381" ht="35.1" hidden="1" customHeight="1"/>
    <row r="4382" ht="35.1" hidden="1" customHeight="1"/>
    <row r="4383" ht="35.1" hidden="1" customHeight="1"/>
    <row r="4384" ht="35.1" hidden="1" customHeight="1"/>
    <row r="4385" ht="35.1" hidden="1" customHeight="1"/>
    <row r="4386" ht="35.1" hidden="1" customHeight="1"/>
    <row r="4387" ht="35.1" hidden="1" customHeight="1"/>
    <row r="4388" ht="35.1" hidden="1" customHeight="1"/>
    <row r="4389" ht="35.1" hidden="1" customHeight="1"/>
    <row r="4390" ht="35.1" hidden="1" customHeight="1"/>
    <row r="4391" ht="35.1" hidden="1" customHeight="1"/>
    <row r="4392" ht="35.1" hidden="1" customHeight="1"/>
    <row r="4393" ht="35.1" hidden="1" customHeight="1"/>
    <row r="4394" ht="35.1" hidden="1" customHeight="1"/>
    <row r="4395" ht="35.1" hidden="1" customHeight="1"/>
    <row r="4396" ht="35.1" hidden="1" customHeight="1"/>
    <row r="4397" ht="35.1" hidden="1" customHeight="1"/>
    <row r="4398" ht="35.1" hidden="1" customHeight="1"/>
    <row r="4399" ht="35.1" hidden="1" customHeight="1"/>
    <row r="4400" ht="35.1" hidden="1" customHeight="1"/>
    <row r="4401" ht="35.1" hidden="1" customHeight="1"/>
    <row r="4402" ht="35.1" hidden="1" customHeight="1"/>
    <row r="4403" ht="35.1" hidden="1" customHeight="1"/>
    <row r="4404" ht="35.1" hidden="1" customHeight="1"/>
    <row r="4405" ht="35.1" hidden="1" customHeight="1"/>
    <row r="4406" ht="35.1" hidden="1" customHeight="1"/>
    <row r="4407" ht="35.1" hidden="1" customHeight="1"/>
    <row r="4408" ht="35.1" hidden="1" customHeight="1"/>
    <row r="4409" ht="35.1" hidden="1" customHeight="1"/>
    <row r="4410" ht="35.1" hidden="1" customHeight="1"/>
    <row r="4411" ht="35.1" hidden="1" customHeight="1"/>
    <row r="4412" ht="35.1" hidden="1" customHeight="1"/>
    <row r="4413" ht="35.1" hidden="1" customHeight="1"/>
    <row r="4414" ht="35.1" hidden="1" customHeight="1"/>
    <row r="4415" ht="35.1" hidden="1" customHeight="1"/>
    <row r="4416" ht="35.1" hidden="1" customHeight="1"/>
    <row r="4417" ht="35.1" hidden="1" customHeight="1"/>
    <row r="4418" ht="35.1" hidden="1" customHeight="1"/>
    <row r="4419" ht="35.1" hidden="1" customHeight="1"/>
    <row r="4420" ht="35.1" hidden="1" customHeight="1"/>
    <row r="4421" ht="35.1" hidden="1" customHeight="1"/>
    <row r="4422" ht="35.1" hidden="1" customHeight="1"/>
    <row r="4423" ht="35.1" hidden="1" customHeight="1"/>
    <row r="4424" ht="35.1" hidden="1" customHeight="1"/>
    <row r="4425" ht="35.1" hidden="1" customHeight="1"/>
    <row r="4426" ht="35.1" hidden="1" customHeight="1"/>
    <row r="4427" ht="35.1" hidden="1" customHeight="1"/>
    <row r="4428" ht="35.1" hidden="1" customHeight="1"/>
    <row r="4429" ht="35.1" hidden="1" customHeight="1"/>
    <row r="4430" ht="35.1" hidden="1" customHeight="1"/>
    <row r="4431" ht="35.1" hidden="1" customHeight="1"/>
    <row r="4432" ht="35.1" hidden="1" customHeight="1"/>
    <row r="4433" ht="35.1" hidden="1" customHeight="1"/>
    <row r="4434" ht="35.1" hidden="1" customHeight="1"/>
    <row r="4435" ht="35.1" hidden="1" customHeight="1"/>
    <row r="4436" ht="35.1" hidden="1" customHeight="1"/>
    <row r="4437" ht="35.1" hidden="1" customHeight="1"/>
    <row r="4438" ht="35.1" hidden="1" customHeight="1"/>
    <row r="4439" ht="35.1" hidden="1" customHeight="1"/>
    <row r="4440" ht="35.1" hidden="1" customHeight="1"/>
    <row r="4441" ht="35.1" hidden="1" customHeight="1"/>
    <row r="4442" ht="35.1" hidden="1" customHeight="1"/>
    <row r="4443" ht="35.1" hidden="1" customHeight="1"/>
    <row r="4444" ht="35.1" hidden="1" customHeight="1"/>
    <row r="4445" ht="35.1" hidden="1" customHeight="1"/>
    <row r="4446" ht="35.1" hidden="1" customHeight="1"/>
    <row r="4447" ht="35.1" hidden="1" customHeight="1"/>
    <row r="4448" ht="35.1" hidden="1" customHeight="1"/>
    <row r="4449" ht="35.1" hidden="1" customHeight="1"/>
    <row r="4450" ht="35.1" hidden="1" customHeight="1"/>
    <row r="4451" ht="35.1" hidden="1" customHeight="1"/>
    <row r="4452" ht="35.1" hidden="1" customHeight="1"/>
    <row r="4453" ht="35.1" hidden="1" customHeight="1"/>
    <row r="4454" ht="35.1" hidden="1" customHeight="1"/>
    <row r="4455" ht="35.1" hidden="1" customHeight="1"/>
    <row r="4456" ht="35.1" hidden="1" customHeight="1"/>
    <row r="4457" ht="35.1" hidden="1" customHeight="1"/>
    <row r="4458" ht="35.1" hidden="1" customHeight="1"/>
    <row r="4459" ht="35.1" hidden="1" customHeight="1"/>
    <row r="4460" ht="35.1" hidden="1" customHeight="1"/>
    <row r="4461" ht="35.1" hidden="1" customHeight="1"/>
    <row r="4462" ht="35.1" hidden="1" customHeight="1"/>
    <row r="4463" ht="35.1" hidden="1" customHeight="1"/>
    <row r="4464" ht="35.1" hidden="1" customHeight="1"/>
    <row r="4465" ht="35.1" hidden="1" customHeight="1"/>
    <row r="4466" ht="35.1" hidden="1" customHeight="1"/>
    <row r="4467" ht="35.1" hidden="1" customHeight="1"/>
    <row r="4468" ht="35.1" hidden="1" customHeight="1"/>
    <row r="4469" ht="35.1" hidden="1" customHeight="1"/>
    <row r="4470" ht="35.1" hidden="1" customHeight="1"/>
    <row r="4471" ht="35.1" hidden="1" customHeight="1"/>
    <row r="4472" ht="35.1" hidden="1" customHeight="1"/>
    <row r="4473" ht="35.1" hidden="1" customHeight="1"/>
    <row r="4474" ht="35.1" hidden="1" customHeight="1"/>
    <row r="4475" ht="35.1" hidden="1" customHeight="1"/>
    <row r="4476" ht="35.1" hidden="1" customHeight="1"/>
    <row r="4477" ht="35.1" hidden="1" customHeight="1"/>
    <row r="4478" ht="35.1" hidden="1" customHeight="1"/>
    <row r="4479" ht="35.1" hidden="1" customHeight="1"/>
    <row r="4480" ht="35.1" hidden="1" customHeight="1"/>
    <row r="4481" ht="35.1" hidden="1" customHeight="1"/>
    <row r="4482" ht="35.1" hidden="1" customHeight="1"/>
    <row r="4483" ht="35.1" hidden="1" customHeight="1"/>
    <row r="4484" ht="35.1" hidden="1" customHeight="1"/>
    <row r="4485" ht="35.1" hidden="1" customHeight="1"/>
    <row r="4486" ht="35.1" hidden="1" customHeight="1"/>
    <row r="4487" ht="35.1" hidden="1" customHeight="1"/>
    <row r="4488" ht="35.1" hidden="1" customHeight="1"/>
    <row r="4489" ht="35.1" hidden="1" customHeight="1"/>
    <row r="4490" ht="35.1" hidden="1" customHeight="1"/>
    <row r="4491" ht="35.1" hidden="1" customHeight="1"/>
    <row r="4492" ht="35.1" hidden="1" customHeight="1"/>
    <row r="4493" ht="35.1" hidden="1" customHeight="1"/>
    <row r="4494" ht="35.1" hidden="1" customHeight="1"/>
    <row r="4495" ht="35.1" hidden="1" customHeight="1"/>
    <row r="4496" ht="35.1" hidden="1" customHeight="1"/>
    <row r="4497" ht="35.1" hidden="1" customHeight="1"/>
    <row r="4498" ht="35.1" hidden="1" customHeight="1"/>
    <row r="4499" ht="35.1" hidden="1" customHeight="1"/>
    <row r="4500" ht="35.1" hidden="1" customHeight="1"/>
    <row r="4501" ht="35.1" hidden="1" customHeight="1"/>
    <row r="4502" ht="35.1" hidden="1" customHeight="1"/>
    <row r="4503" ht="35.1" hidden="1" customHeight="1"/>
    <row r="4504" ht="35.1" hidden="1" customHeight="1"/>
    <row r="4505" ht="35.1" hidden="1" customHeight="1"/>
    <row r="4506" ht="35.1" hidden="1" customHeight="1"/>
    <row r="4507" ht="35.1" hidden="1" customHeight="1"/>
    <row r="4508" ht="35.1" hidden="1" customHeight="1"/>
    <row r="4509" ht="35.1" hidden="1" customHeight="1"/>
    <row r="4510" ht="35.1" hidden="1" customHeight="1"/>
    <row r="4511" ht="35.1" hidden="1" customHeight="1"/>
    <row r="4512" ht="35.1" hidden="1" customHeight="1"/>
    <row r="4513" ht="35.1" hidden="1" customHeight="1"/>
    <row r="4514" ht="35.1" hidden="1" customHeight="1"/>
    <row r="4515" ht="35.1" hidden="1" customHeight="1"/>
    <row r="4516" ht="35.1" hidden="1" customHeight="1"/>
    <row r="4517" ht="35.1" hidden="1" customHeight="1"/>
    <row r="4518" ht="35.1" hidden="1" customHeight="1"/>
    <row r="4519" ht="35.1" hidden="1" customHeight="1"/>
    <row r="4520" ht="35.1" hidden="1" customHeight="1"/>
    <row r="4521" ht="35.1" hidden="1" customHeight="1"/>
    <row r="4522" ht="35.1" hidden="1" customHeight="1"/>
    <row r="4523" ht="35.1" hidden="1" customHeight="1"/>
    <row r="4524" ht="35.1" hidden="1" customHeight="1"/>
    <row r="4525" ht="35.1" hidden="1" customHeight="1"/>
    <row r="4526" ht="35.1" hidden="1" customHeight="1"/>
    <row r="4527" ht="35.1" hidden="1" customHeight="1"/>
    <row r="4528" ht="35.1" hidden="1" customHeight="1"/>
    <row r="4529" ht="35.1" hidden="1" customHeight="1"/>
    <row r="4530" ht="35.1" hidden="1" customHeight="1"/>
    <row r="4531" ht="35.1" hidden="1" customHeight="1"/>
    <row r="4532" ht="35.1" hidden="1" customHeight="1"/>
    <row r="4533" ht="35.1" hidden="1" customHeight="1"/>
    <row r="4534" ht="35.1" hidden="1" customHeight="1"/>
    <row r="4535" ht="35.1" hidden="1" customHeight="1"/>
    <row r="4536" ht="35.1" hidden="1" customHeight="1"/>
    <row r="4537" ht="35.1" hidden="1" customHeight="1"/>
    <row r="4538" ht="35.1" hidden="1" customHeight="1"/>
    <row r="4539" ht="35.1" hidden="1" customHeight="1"/>
    <row r="4540" ht="35.1" hidden="1" customHeight="1"/>
    <row r="4541" ht="35.1" hidden="1" customHeight="1"/>
    <row r="4542" ht="35.1" hidden="1" customHeight="1"/>
    <row r="4543" ht="35.1" hidden="1" customHeight="1"/>
    <row r="4544" ht="35.1" hidden="1" customHeight="1"/>
    <row r="4545" ht="35.1" hidden="1" customHeight="1"/>
    <row r="4546" ht="35.1" hidden="1" customHeight="1"/>
    <row r="4547" ht="35.1" hidden="1" customHeight="1"/>
    <row r="4548" ht="35.1" hidden="1" customHeight="1"/>
    <row r="4549" ht="35.1" hidden="1" customHeight="1"/>
    <row r="4550" ht="35.1" hidden="1" customHeight="1"/>
    <row r="4551" ht="35.1" hidden="1" customHeight="1"/>
    <row r="4552" ht="35.1" hidden="1" customHeight="1"/>
    <row r="4553" ht="35.1" hidden="1" customHeight="1"/>
    <row r="4554" ht="35.1" hidden="1" customHeight="1"/>
    <row r="4555" ht="35.1" hidden="1" customHeight="1"/>
    <row r="4556" ht="35.1" hidden="1" customHeight="1"/>
    <row r="4557" ht="35.1" hidden="1" customHeight="1"/>
    <row r="4558" ht="35.1" hidden="1" customHeight="1"/>
    <row r="4559" ht="35.1" hidden="1" customHeight="1"/>
    <row r="4560" ht="35.1" hidden="1" customHeight="1"/>
    <row r="4561" ht="35.1" hidden="1" customHeight="1"/>
    <row r="4562" ht="35.1" hidden="1" customHeight="1"/>
    <row r="4563" ht="35.1" hidden="1" customHeight="1"/>
    <row r="4564" ht="35.1" hidden="1" customHeight="1"/>
    <row r="4565" ht="35.1" hidden="1" customHeight="1"/>
    <row r="4566" ht="35.1" hidden="1" customHeight="1"/>
    <row r="4567" ht="35.1" hidden="1" customHeight="1"/>
    <row r="4568" ht="35.1" hidden="1" customHeight="1"/>
    <row r="4569" ht="35.1" hidden="1" customHeight="1"/>
    <row r="4570" ht="35.1" hidden="1" customHeight="1"/>
    <row r="4571" ht="35.1" hidden="1" customHeight="1"/>
    <row r="4572" ht="35.1" hidden="1" customHeight="1"/>
    <row r="4573" ht="35.1" hidden="1" customHeight="1"/>
    <row r="4574" ht="35.1" hidden="1" customHeight="1"/>
    <row r="4575" ht="35.1" hidden="1" customHeight="1"/>
    <row r="4576" ht="35.1" hidden="1" customHeight="1"/>
    <row r="4577" ht="35.1" hidden="1" customHeight="1"/>
    <row r="4578" ht="35.1" hidden="1" customHeight="1"/>
    <row r="4579" ht="35.1" hidden="1" customHeight="1"/>
    <row r="4580" ht="35.1" hidden="1" customHeight="1"/>
    <row r="4581" ht="35.1" hidden="1" customHeight="1"/>
    <row r="4582" ht="35.1" hidden="1" customHeight="1"/>
    <row r="4583" ht="35.1" hidden="1" customHeight="1"/>
    <row r="4584" ht="35.1" hidden="1" customHeight="1"/>
    <row r="4585" ht="35.1" hidden="1" customHeight="1"/>
    <row r="4586" ht="35.1" hidden="1" customHeight="1"/>
    <row r="4587" ht="35.1" hidden="1" customHeight="1"/>
    <row r="4588" ht="35.1" hidden="1" customHeight="1"/>
    <row r="4589" ht="35.1" hidden="1" customHeight="1"/>
    <row r="4590" ht="35.1" hidden="1" customHeight="1"/>
    <row r="4591" ht="35.1" hidden="1" customHeight="1"/>
    <row r="4592" ht="35.1" hidden="1" customHeight="1"/>
    <row r="4593" ht="35.1" hidden="1" customHeight="1"/>
    <row r="4594" ht="35.1" hidden="1" customHeight="1"/>
    <row r="4595" ht="35.1" hidden="1" customHeight="1"/>
    <row r="4596" ht="35.1" hidden="1" customHeight="1"/>
    <row r="4597" ht="35.1" hidden="1" customHeight="1"/>
    <row r="4598" ht="35.1" hidden="1" customHeight="1"/>
    <row r="4599" ht="35.1" hidden="1" customHeight="1"/>
    <row r="4600" ht="35.1" hidden="1" customHeight="1"/>
    <row r="4601" ht="35.1" hidden="1" customHeight="1"/>
    <row r="4602" ht="35.1" hidden="1" customHeight="1"/>
    <row r="4603" ht="35.1" hidden="1" customHeight="1"/>
    <row r="4604" ht="35.1" hidden="1" customHeight="1"/>
    <row r="4605" ht="35.1" hidden="1" customHeight="1"/>
    <row r="4606" ht="35.1" hidden="1" customHeight="1"/>
    <row r="4607" ht="35.1" hidden="1" customHeight="1"/>
    <row r="4608" ht="35.1" hidden="1" customHeight="1"/>
    <row r="4609" ht="35.1" hidden="1" customHeight="1"/>
    <row r="4610" ht="35.1" hidden="1" customHeight="1"/>
    <row r="4611" ht="35.1" hidden="1" customHeight="1"/>
    <row r="4612" ht="35.1" hidden="1" customHeight="1"/>
    <row r="4613" ht="35.1" hidden="1" customHeight="1"/>
    <row r="4614" ht="35.1" hidden="1" customHeight="1"/>
    <row r="4615" ht="35.1" hidden="1" customHeight="1"/>
    <row r="4616" ht="35.1" hidden="1" customHeight="1"/>
    <row r="4617" ht="35.1" hidden="1" customHeight="1"/>
    <row r="4618" ht="35.1" hidden="1" customHeight="1"/>
    <row r="4619" ht="35.1" hidden="1" customHeight="1"/>
    <row r="4620" ht="35.1" hidden="1" customHeight="1"/>
    <row r="4621" ht="35.1" hidden="1" customHeight="1"/>
    <row r="4622" ht="35.1" hidden="1" customHeight="1"/>
    <row r="4623" ht="35.1" hidden="1" customHeight="1"/>
    <row r="4624" ht="35.1" hidden="1" customHeight="1"/>
    <row r="4625" ht="35.1" hidden="1" customHeight="1"/>
    <row r="4626" ht="35.1" hidden="1" customHeight="1"/>
    <row r="4627" ht="35.1" hidden="1" customHeight="1"/>
    <row r="4628" ht="35.1" hidden="1" customHeight="1"/>
    <row r="4629" ht="35.1" hidden="1" customHeight="1"/>
    <row r="4630" ht="35.1" hidden="1" customHeight="1"/>
    <row r="4631" ht="35.1" hidden="1" customHeight="1"/>
    <row r="4632" ht="35.1" hidden="1" customHeight="1"/>
    <row r="4633" ht="35.1" hidden="1" customHeight="1"/>
    <row r="4634" ht="35.1" hidden="1" customHeight="1"/>
    <row r="4635" ht="35.1" hidden="1" customHeight="1"/>
    <row r="4636" ht="35.1" hidden="1" customHeight="1"/>
    <row r="4637" ht="35.1" hidden="1" customHeight="1"/>
    <row r="4638" ht="35.1" hidden="1" customHeight="1"/>
    <row r="4639" ht="35.1" hidden="1" customHeight="1"/>
    <row r="4640" ht="35.1" hidden="1" customHeight="1"/>
    <row r="4641" ht="35.1" hidden="1" customHeight="1"/>
    <row r="4642" ht="35.1" hidden="1" customHeight="1"/>
    <row r="4643" ht="35.1" hidden="1" customHeight="1"/>
    <row r="4644" ht="35.1" hidden="1" customHeight="1"/>
    <row r="4645" ht="35.1" hidden="1" customHeight="1"/>
    <row r="4646" ht="35.1" hidden="1" customHeight="1"/>
    <row r="4647" ht="35.1" hidden="1" customHeight="1"/>
    <row r="4648" ht="35.1" hidden="1" customHeight="1"/>
    <row r="4649" ht="35.1" hidden="1" customHeight="1"/>
    <row r="4650" ht="35.1" hidden="1" customHeight="1"/>
    <row r="4651" ht="35.1" hidden="1" customHeight="1"/>
    <row r="4652" ht="35.1" hidden="1" customHeight="1"/>
    <row r="4653" ht="35.1" hidden="1" customHeight="1"/>
    <row r="4654" ht="35.1" hidden="1" customHeight="1"/>
    <row r="4655" ht="35.1" hidden="1" customHeight="1"/>
    <row r="4656" ht="35.1" hidden="1" customHeight="1"/>
    <row r="4657" ht="35.1" hidden="1" customHeight="1"/>
    <row r="4658" ht="35.1" hidden="1" customHeight="1"/>
    <row r="4659" ht="35.1" hidden="1" customHeight="1"/>
    <row r="4660" ht="35.1" hidden="1" customHeight="1"/>
    <row r="4661" ht="35.1" hidden="1" customHeight="1"/>
    <row r="4662" ht="35.1" hidden="1" customHeight="1"/>
    <row r="4663" ht="35.1" hidden="1" customHeight="1"/>
    <row r="4664" ht="35.1" hidden="1" customHeight="1"/>
    <row r="4665" ht="35.1" hidden="1" customHeight="1"/>
    <row r="4666" ht="35.1" hidden="1" customHeight="1"/>
    <row r="4667" ht="35.1" hidden="1" customHeight="1"/>
    <row r="4668" ht="35.1" hidden="1" customHeight="1"/>
    <row r="4669" ht="35.1" hidden="1" customHeight="1"/>
    <row r="4670" ht="35.1" hidden="1" customHeight="1"/>
    <row r="4671" ht="35.1" hidden="1" customHeight="1"/>
    <row r="4672" ht="35.1" hidden="1" customHeight="1"/>
    <row r="4673" ht="35.1" hidden="1" customHeight="1"/>
    <row r="4674" ht="35.1" hidden="1" customHeight="1"/>
    <row r="4675" ht="35.1" hidden="1" customHeight="1"/>
    <row r="4676" ht="35.1" hidden="1" customHeight="1"/>
    <row r="4677" ht="35.1" hidden="1" customHeight="1"/>
    <row r="4678" ht="35.1" hidden="1" customHeight="1"/>
    <row r="4679" ht="35.1" hidden="1" customHeight="1"/>
    <row r="4680" ht="35.1" hidden="1" customHeight="1"/>
    <row r="4681" ht="35.1" hidden="1" customHeight="1"/>
    <row r="4682" ht="35.1" hidden="1" customHeight="1"/>
    <row r="4683" ht="35.1" hidden="1" customHeight="1"/>
    <row r="4684" ht="35.1" hidden="1" customHeight="1"/>
    <row r="4685" ht="35.1" hidden="1" customHeight="1"/>
    <row r="4686" ht="35.1" hidden="1" customHeight="1"/>
    <row r="4687" ht="35.1" hidden="1" customHeight="1"/>
    <row r="4688" ht="35.1" hidden="1" customHeight="1"/>
    <row r="4689" ht="35.1" hidden="1" customHeight="1"/>
    <row r="4690" ht="35.1" hidden="1" customHeight="1"/>
    <row r="4691" ht="35.1" hidden="1" customHeight="1"/>
    <row r="4692" ht="35.1" hidden="1" customHeight="1"/>
    <row r="4693" ht="35.1" hidden="1" customHeight="1"/>
    <row r="4694" ht="35.1" hidden="1" customHeight="1"/>
    <row r="4695" ht="35.1" hidden="1" customHeight="1"/>
    <row r="4696" ht="35.1" hidden="1" customHeight="1"/>
    <row r="4697" ht="35.1" hidden="1" customHeight="1"/>
    <row r="4698" ht="35.1" hidden="1" customHeight="1"/>
    <row r="4699" ht="35.1" hidden="1" customHeight="1"/>
    <row r="4700" ht="35.1" hidden="1" customHeight="1"/>
    <row r="4701" ht="35.1" hidden="1" customHeight="1"/>
    <row r="4702" ht="35.1" hidden="1" customHeight="1"/>
    <row r="4703" ht="35.1" hidden="1" customHeight="1"/>
    <row r="4704" ht="35.1" hidden="1" customHeight="1"/>
    <row r="4705" ht="35.1" hidden="1" customHeight="1"/>
    <row r="4706" ht="35.1" hidden="1" customHeight="1"/>
    <row r="4707" ht="35.1" hidden="1" customHeight="1"/>
    <row r="4708" ht="35.1" hidden="1" customHeight="1"/>
    <row r="4709" ht="35.1" hidden="1" customHeight="1"/>
    <row r="4710" ht="35.1" hidden="1" customHeight="1"/>
    <row r="4711" ht="35.1" hidden="1" customHeight="1"/>
    <row r="4712" ht="35.1" hidden="1" customHeight="1"/>
    <row r="4713" ht="35.1" hidden="1" customHeight="1"/>
    <row r="4714" ht="35.1" hidden="1" customHeight="1"/>
    <row r="4715" ht="35.1" hidden="1" customHeight="1"/>
    <row r="4716" ht="35.1" hidden="1" customHeight="1"/>
    <row r="4717" ht="35.1" hidden="1" customHeight="1"/>
    <row r="4718" ht="35.1" hidden="1" customHeight="1"/>
    <row r="4719" ht="35.1" hidden="1" customHeight="1"/>
    <row r="4720" ht="35.1" hidden="1" customHeight="1"/>
    <row r="4721" ht="35.1" hidden="1" customHeight="1"/>
    <row r="4722" ht="35.1" hidden="1" customHeight="1"/>
    <row r="4723" ht="35.1" hidden="1" customHeight="1"/>
    <row r="4724" ht="35.1" hidden="1" customHeight="1"/>
    <row r="4725" ht="35.1" hidden="1" customHeight="1"/>
    <row r="4726" ht="35.1" hidden="1" customHeight="1"/>
    <row r="4727" ht="35.1" hidden="1" customHeight="1"/>
    <row r="4728" ht="35.1" hidden="1" customHeight="1"/>
    <row r="4729" ht="35.1" hidden="1" customHeight="1"/>
    <row r="4730" ht="35.1" hidden="1" customHeight="1"/>
    <row r="4731" ht="35.1" hidden="1" customHeight="1"/>
    <row r="4732" ht="35.1" hidden="1" customHeight="1"/>
    <row r="4733" ht="35.1" hidden="1" customHeight="1"/>
    <row r="4734" ht="35.1" hidden="1" customHeight="1"/>
    <row r="4735" ht="35.1" hidden="1" customHeight="1"/>
    <row r="4736" ht="35.1" hidden="1" customHeight="1"/>
    <row r="4737" ht="35.1" hidden="1" customHeight="1"/>
    <row r="4738" ht="35.1" hidden="1" customHeight="1"/>
    <row r="4739" ht="35.1" hidden="1" customHeight="1"/>
    <row r="4740" ht="35.1" hidden="1" customHeight="1"/>
    <row r="4741" ht="35.1" hidden="1" customHeight="1"/>
    <row r="4742" ht="35.1" hidden="1" customHeight="1"/>
    <row r="4743" ht="35.1" hidden="1" customHeight="1"/>
    <row r="4744" ht="35.1" hidden="1" customHeight="1"/>
    <row r="4745" ht="35.1" hidden="1" customHeight="1"/>
    <row r="4746" ht="35.1" hidden="1" customHeight="1"/>
    <row r="4747" ht="35.1" hidden="1" customHeight="1"/>
    <row r="4748" ht="35.1" hidden="1" customHeight="1"/>
    <row r="4749" ht="35.1" hidden="1" customHeight="1"/>
    <row r="4750" ht="35.1" hidden="1" customHeight="1"/>
    <row r="4751" ht="35.1" hidden="1" customHeight="1"/>
    <row r="4752" ht="35.1" hidden="1" customHeight="1"/>
    <row r="4753" ht="35.1" hidden="1" customHeight="1"/>
    <row r="4754" ht="35.1" hidden="1" customHeight="1"/>
    <row r="4755" ht="35.1" hidden="1" customHeight="1"/>
    <row r="4756" ht="35.1" hidden="1" customHeight="1"/>
    <row r="4757" ht="35.1" hidden="1" customHeight="1"/>
    <row r="4758" ht="35.1" hidden="1" customHeight="1"/>
    <row r="4759" ht="35.1" hidden="1" customHeight="1"/>
    <row r="4760" ht="35.1" hidden="1" customHeight="1"/>
    <row r="4761" ht="35.1" hidden="1" customHeight="1"/>
    <row r="4762" ht="35.1" hidden="1" customHeight="1"/>
    <row r="4763" ht="35.1" hidden="1" customHeight="1"/>
    <row r="4764" ht="35.1" hidden="1" customHeight="1"/>
    <row r="4765" ht="35.1" hidden="1" customHeight="1"/>
    <row r="4766" ht="35.1" hidden="1" customHeight="1"/>
    <row r="4767" ht="35.1" hidden="1" customHeight="1"/>
    <row r="4768" ht="35.1" hidden="1" customHeight="1"/>
    <row r="4769" ht="35.1" hidden="1" customHeight="1"/>
    <row r="4770" ht="35.1" hidden="1" customHeight="1"/>
    <row r="4771" ht="35.1" hidden="1" customHeight="1"/>
    <row r="4772" ht="35.1" hidden="1" customHeight="1"/>
    <row r="4773" ht="35.1" hidden="1" customHeight="1"/>
    <row r="4774" ht="35.1" hidden="1" customHeight="1"/>
    <row r="4775" ht="35.1" hidden="1" customHeight="1"/>
    <row r="4776" ht="35.1" hidden="1" customHeight="1"/>
    <row r="4777" ht="35.1" hidden="1" customHeight="1"/>
    <row r="4778" ht="35.1" hidden="1" customHeight="1"/>
    <row r="4779" ht="35.1" hidden="1" customHeight="1"/>
    <row r="4780" ht="35.1" hidden="1" customHeight="1"/>
    <row r="4781" ht="35.1" hidden="1" customHeight="1"/>
    <row r="4782" ht="35.1" hidden="1" customHeight="1"/>
    <row r="4783" ht="35.1" hidden="1" customHeight="1"/>
    <row r="4784" ht="35.1" hidden="1" customHeight="1"/>
    <row r="4785" ht="35.1" hidden="1" customHeight="1"/>
    <row r="4786" ht="35.1" hidden="1" customHeight="1"/>
    <row r="4787" ht="35.1" hidden="1" customHeight="1"/>
    <row r="4788" ht="35.1" hidden="1" customHeight="1"/>
    <row r="4789" ht="35.1" hidden="1" customHeight="1"/>
    <row r="4790" ht="35.1" hidden="1" customHeight="1"/>
    <row r="4791" ht="35.1" hidden="1" customHeight="1"/>
    <row r="4792" ht="35.1" hidden="1" customHeight="1"/>
    <row r="4793" ht="35.1" hidden="1" customHeight="1"/>
    <row r="4794" ht="35.1" hidden="1" customHeight="1"/>
    <row r="4795" ht="35.1" hidden="1" customHeight="1"/>
    <row r="4796" ht="35.1" hidden="1" customHeight="1"/>
    <row r="4797" ht="35.1" hidden="1" customHeight="1"/>
    <row r="4798" ht="35.1" hidden="1" customHeight="1"/>
    <row r="4799" ht="35.1" hidden="1" customHeight="1"/>
    <row r="4800" ht="35.1" hidden="1" customHeight="1"/>
    <row r="4801" ht="35.1" hidden="1" customHeight="1"/>
    <row r="4802" ht="35.1" hidden="1" customHeight="1"/>
    <row r="4803" ht="35.1" hidden="1" customHeight="1"/>
    <row r="4804" ht="35.1" hidden="1" customHeight="1"/>
    <row r="4805" ht="35.1" hidden="1" customHeight="1"/>
    <row r="4806" ht="35.1" hidden="1" customHeight="1"/>
    <row r="4807" ht="35.1" hidden="1" customHeight="1"/>
    <row r="4808" ht="35.1" hidden="1" customHeight="1"/>
    <row r="4809" ht="35.1" hidden="1" customHeight="1"/>
    <row r="4810" ht="35.1" hidden="1" customHeight="1"/>
    <row r="4811" ht="35.1" hidden="1" customHeight="1"/>
    <row r="4812" ht="35.1" hidden="1" customHeight="1"/>
    <row r="4813" ht="35.1" hidden="1" customHeight="1"/>
    <row r="4814" ht="35.1" hidden="1" customHeight="1"/>
    <row r="4815" ht="35.1" hidden="1" customHeight="1"/>
    <row r="4816" ht="35.1" hidden="1" customHeight="1"/>
    <row r="4817" ht="35.1" hidden="1" customHeight="1"/>
    <row r="4818" ht="35.1" hidden="1" customHeight="1"/>
    <row r="4819" ht="35.1" hidden="1" customHeight="1"/>
    <row r="4820" ht="35.1" hidden="1" customHeight="1"/>
    <row r="4821" ht="35.1" hidden="1" customHeight="1"/>
    <row r="4822" ht="35.1" hidden="1" customHeight="1"/>
    <row r="4823" ht="35.1" hidden="1" customHeight="1"/>
    <row r="4824" ht="35.1" hidden="1" customHeight="1"/>
    <row r="4825" ht="35.1" hidden="1" customHeight="1"/>
    <row r="4826" ht="35.1" hidden="1" customHeight="1"/>
    <row r="4827" ht="35.1" hidden="1" customHeight="1"/>
    <row r="4828" ht="35.1" hidden="1" customHeight="1"/>
    <row r="4829" ht="35.1" hidden="1" customHeight="1"/>
    <row r="4830" ht="35.1" hidden="1" customHeight="1"/>
    <row r="4831" ht="35.1" hidden="1" customHeight="1"/>
    <row r="4832" ht="35.1" hidden="1" customHeight="1"/>
    <row r="4833" ht="35.1" hidden="1" customHeight="1"/>
    <row r="4834" ht="35.1" hidden="1" customHeight="1"/>
    <row r="4835" ht="35.1" hidden="1" customHeight="1"/>
    <row r="4836" ht="35.1" hidden="1" customHeight="1"/>
    <row r="4837" ht="35.1" hidden="1" customHeight="1"/>
    <row r="4838" ht="35.1" hidden="1" customHeight="1"/>
    <row r="4839" ht="35.1" hidden="1" customHeight="1"/>
    <row r="4840" ht="35.1" hidden="1" customHeight="1"/>
    <row r="4841" ht="35.1" hidden="1" customHeight="1"/>
    <row r="4842" ht="35.1" hidden="1" customHeight="1"/>
    <row r="4843" ht="35.1" hidden="1" customHeight="1"/>
    <row r="4844" ht="35.1" hidden="1" customHeight="1"/>
    <row r="4845" ht="35.1" hidden="1" customHeight="1"/>
    <row r="4846" ht="35.1" hidden="1" customHeight="1"/>
    <row r="4847" ht="35.1" hidden="1" customHeight="1"/>
    <row r="4848" ht="35.1" hidden="1" customHeight="1"/>
    <row r="4849" ht="35.1" hidden="1" customHeight="1"/>
    <row r="4850" ht="35.1" hidden="1" customHeight="1"/>
    <row r="4851" ht="35.1" hidden="1" customHeight="1"/>
    <row r="4852" ht="35.1" hidden="1" customHeight="1"/>
    <row r="4853" ht="35.1" hidden="1" customHeight="1"/>
    <row r="4854" ht="35.1" hidden="1" customHeight="1"/>
    <row r="4855" ht="35.1" hidden="1" customHeight="1"/>
    <row r="4856" ht="35.1" hidden="1" customHeight="1"/>
    <row r="4857" ht="35.1" hidden="1" customHeight="1"/>
    <row r="4858" ht="35.1" hidden="1" customHeight="1"/>
    <row r="4859" ht="35.1" hidden="1" customHeight="1"/>
    <row r="4860" ht="35.1" hidden="1" customHeight="1"/>
    <row r="4861" ht="35.1" hidden="1" customHeight="1"/>
    <row r="4862" ht="35.1" hidden="1" customHeight="1"/>
    <row r="4863" ht="35.1" hidden="1" customHeight="1"/>
    <row r="4864" ht="35.1" hidden="1" customHeight="1"/>
    <row r="4865" ht="35.1" hidden="1" customHeight="1"/>
    <row r="4866" ht="35.1" hidden="1" customHeight="1"/>
    <row r="4867" ht="35.1" hidden="1" customHeight="1"/>
    <row r="4868" ht="35.1" hidden="1" customHeight="1"/>
    <row r="4869" ht="35.1" hidden="1" customHeight="1"/>
    <row r="4870" ht="35.1" hidden="1" customHeight="1"/>
    <row r="4871" ht="35.1" hidden="1" customHeight="1"/>
    <row r="4872" ht="35.1" hidden="1" customHeight="1"/>
    <row r="4873" ht="35.1" hidden="1" customHeight="1"/>
    <row r="4874" ht="35.1" hidden="1" customHeight="1"/>
    <row r="4875" ht="35.1" hidden="1" customHeight="1"/>
    <row r="4876" ht="35.1" hidden="1" customHeight="1"/>
    <row r="4877" ht="35.1" hidden="1" customHeight="1"/>
    <row r="4878" ht="35.1" hidden="1" customHeight="1"/>
    <row r="4879" ht="35.1" hidden="1" customHeight="1"/>
    <row r="4880" ht="35.1" hidden="1" customHeight="1"/>
    <row r="4881" ht="35.1" hidden="1" customHeight="1"/>
    <row r="4882" ht="35.1" hidden="1" customHeight="1"/>
    <row r="4883" ht="35.1" hidden="1" customHeight="1"/>
    <row r="4884" ht="35.1" hidden="1" customHeight="1"/>
    <row r="4885" ht="35.1" hidden="1" customHeight="1"/>
    <row r="4886" ht="35.1" hidden="1" customHeight="1"/>
    <row r="4887" ht="35.1" hidden="1" customHeight="1"/>
    <row r="4888" ht="35.1" hidden="1" customHeight="1"/>
    <row r="4889" ht="35.1" hidden="1" customHeight="1"/>
    <row r="4890" ht="35.1" hidden="1" customHeight="1"/>
    <row r="4891" ht="35.1" hidden="1" customHeight="1"/>
    <row r="4892" ht="35.1" hidden="1" customHeight="1"/>
    <row r="4893" ht="35.1" hidden="1" customHeight="1"/>
    <row r="4894" ht="35.1" hidden="1" customHeight="1"/>
    <row r="4895" ht="35.1" hidden="1" customHeight="1"/>
    <row r="4896" ht="35.1" hidden="1" customHeight="1"/>
    <row r="4897" ht="35.1" hidden="1" customHeight="1"/>
    <row r="4898" ht="35.1" hidden="1" customHeight="1"/>
    <row r="4899" ht="35.1" hidden="1" customHeight="1"/>
    <row r="4900" ht="35.1" hidden="1" customHeight="1"/>
    <row r="4901" ht="35.1" hidden="1" customHeight="1"/>
    <row r="4902" ht="35.1" hidden="1" customHeight="1"/>
    <row r="4903" ht="35.1" hidden="1" customHeight="1"/>
    <row r="4904" ht="35.1" hidden="1" customHeight="1"/>
    <row r="4905" ht="35.1" hidden="1" customHeight="1"/>
    <row r="4906" ht="35.1" hidden="1" customHeight="1"/>
    <row r="4907" ht="35.1" hidden="1" customHeight="1"/>
    <row r="4908" ht="35.1" hidden="1" customHeight="1"/>
    <row r="4909" ht="35.1" hidden="1" customHeight="1"/>
    <row r="4910" ht="35.1" hidden="1" customHeight="1"/>
    <row r="4911" ht="35.1" hidden="1" customHeight="1"/>
    <row r="4912" ht="35.1" hidden="1" customHeight="1"/>
    <row r="4913" ht="35.1" hidden="1" customHeight="1"/>
    <row r="4914" ht="35.1" hidden="1" customHeight="1"/>
    <row r="4915" ht="35.1" hidden="1" customHeight="1"/>
    <row r="4916" ht="35.1" hidden="1" customHeight="1"/>
    <row r="4917" ht="35.1" hidden="1" customHeight="1"/>
    <row r="4918" ht="35.1" hidden="1" customHeight="1"/>
    <row r="4919" ht="35.1" hidden="1" customHeight="1"/>
    <row r="4920" ht="35.1" hidden="1" customHeight="1"/>
    <row r="4921" ht="35.1" hidden="1" customHeight="1"/>
    <row r="4922" ht="35.1" hidden="1" customHeight="1"/>
    <row r="4923" ht="35.1" hidden="1" customHeight="1"/>
    <row r="4924" ht="35.1" hidden="1" customHeight="1"/>
    <row r="4925" ht="35.1" hidden="1" customHeight="1"/>
    <row r="4926" ht="35.1" hidden="1" customHeight="1"/>
    <row r="4927" ht="35.1" hidden="1" customHeight="1"/>
    <row r="4928" ht="35.1" hidden="1" customHeight="1"/>
    <row r="4929" ht="35.1" hidden="1" customHeight="1"/>
    <row r="4930" ht="35.1" hidden="1" customHeight="1"/>
    <row r="4931" ht="35.1" hidden="1" customHeight="1"/>
    <row r="4932" ht="35.1" hidden="1" customHeight="1"/>
    <row r="4933" ht="35.1" hidden="1" customHeight="1"/>
    <row r="4934" ht="35.1" hidden="1" customHeight="1"/>
    <row r="4935" ht="35.1" hidden="1" customHeight="1"/>
    <row r="4936" ht="35.1" hidden="1" customHeight="1"/>
    <row r="4937" ht="35.1" hidden="1" customHeight="1"/>
    <row r="4938" ht="35.1" hidden="1" customHeight="1"/>
    <row r="4939" ht="35.1" hidden="1" customHeight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spans="1:1" hidden="1"/>
    <row r="5058" spans="1:1" hidden="1"/>
    <row r="5059" spans="1:1" hidden="1"/>
    <row r="5060" spans="1:1" hidden="1"/>
    <row r="5061" spans="1:1" hidden="1"/>
    <row r="5062" spans="1:1" hidden="1"/>
    <row r="5063" spans="1:1" hidden="1">
      <c r="A5063" s="5"/>
    </row>
    <row r="5064" spans="1:1" hidden="1">
      <c r="A5064" s="5"/>
    </row>
    <row r="5065" spans="1:1" hidden="1">
      <c r="A5065" s="5"/>
    </row>
    <row r="5066" spans="1:1" hidden="1">
      <c r="A5066" s="5"/>
    </row>
    <row r="5067" spans="1:1" hidden="1">
      <c r="A5067" s="5"/>
    </row>
    <row r="5068" spans="1:1" hidden="1">
      <c r="A5068" s="5"/>
    </row>
    <row r="5069" spans="1:1" hidden="1">
      <c r="A5069" s="5"/>
    </row>
    <row r="5070" spans="1:1" hidden="1">
      <c r="A5070" s="5"/>
    </row>
    <row r="5071" spans="1:1" hidden="1">
      <c r="A5071" s="5"/>
    </row>
    <row r="5072" spans="1:1" hidden="1">
      <c r="A5072" s="5"/>
    </row>
    <row r="5073" spans="1:1" hidden="1">
      <c r="A5073" s="5"/>
    </row>
    <row r="5074" spans="1:1" hidden="1">
      <c r="A5074" s="5"/>
    </row>
    <row r="5075" spans="1:1" hidden="1">
      <c r="A5075" s="5"/>
    </row>
    <row r="5076" spans="1:1" hidden="1">
      <c r="A5076" s="5"/>
    </row>
    <row r="5077" spans="1:1" hidden="1">
      <c r="A5077" s="5"/>
    </row>
    <row r="5078" spans="1:1" hidden="1">
      <c r="A5078" s="5"/>
    </row>
    <row r="5079" spans="1:1" hidden="1">
      <c r="A5079" s="5"/>
    </row>
    <row r="5080" spans="1:1" hidden="1">
      <c r="A5080" s="5"/>
    </row>
    <row r="5081" spans="1:1" hidden="1">
      <c r="A5081" s="5"/>
    </row>
    <row r="5082" spans="1:1" hidden="1">
      <c r="A5082" s="5"/>
    </row>
    <row r="5083" spans="1:1" hidden="1">
      <c r="A5083" s="5"/>
    </row>
    <row r="5084" spans="1:1" hidden="1">
      <c r="A5084" s="5"/>
    </row>
    <row r="5085" spans="1:1" hidden="1">
      <c r="A5085" s="5"/>
    </row>
    <row r="5086" spans="1:1" hidden="1">
      <c r="A5086" s="5"/>
    </row>
    <row r="5087" spans="1:1" hidden="1">
      <c r="A5087" s="5"/>
    </row>
    <row r="5088" spans="1:1" hidden="1">
      <c r="A5088" s="5"/>
    </row>
    <row r="5089" spans="1:1" hidden="1">
      <c r="A5089" s="5"/>
    </row>
    <row r="5090" spans="1:1" hidden="1">
      <c r="A5090" s="5"/>
    </row>
    <row r="5091" spans="1:1" hidden="1">
      <c r="A5091" s="5"/>
    </row>
    <row r="5092" spans="1:1" hidden="1">
      <c r="A5092" s="5"/>
    </row>
    <row r="5093" spans="1:1" hidden="1">
      <c r="A5093" s="5"/>
    </row>
    <row r="5094" spans="1:1" hidden="1">
      <c r="A5094" s="5"/>
    </row>
    <row r="5095" spans="1:1" hidden="1">
      <c r="A5095" s="5"/>
    </row>
    <row r="5096" spans="1:1" hidden="1">
      <c r="A5096" s="5"/>
    </row>
    <row r="5097" spans="1:1" hidden="1">
      <c r="A5097" s="5"/>
    </row>
    <row r="5098" spans="1:1" hidden="1">
      <c r="A5098" s="5"/>
    </row>
    <row r="5099" spans="1:1" hidden="1">
      <c r="A5099" s="5"/>
    </row>
    <row r="5100" spans="1:1" hidden="1">
      <c r="A5100" s="5"/>
    </row>
    <row r="5101" spans="1:1" hidden="1">
      <c r="A5101" s="5"/>
    </row>
    <row r="5102" spans="1:1" hidden="1">
      <c r="A5102" s="5"/>
    </row>
    <row r="5103" spans="1:1" hidden="1">
      <c r="A5103" s="5"/>
    </row>
    <row r="5104" spans="1:1" hidden="1">
      <c r="A5104" s="5"/>
    </row>
    <row r="5105" spans="1:1" hidden="1">
      <c r="A5105" s="5"/>
    </row>
    <row r="5106" spans="1:1" hidden="1">
      <c r="A5106" s="5"/>
    </row>
    <row r="5107" spans="1:1" hidden="1">
      <c r="A5107" s="5"/>
    </row>
    <row r="5108" spans="1:1" hidden="1">
      <c r="A5108" s="5"/>
    </row>
    <row r="5109" spans="1:1" hidden="1">
      <c r="A5109" s="5"/>
    </row>
    <row r="5110" spans="1:1" hidden="1">
      <c r="A5110" s="5"/>
    </row>
    <row r="5111" spans="1:1" hidden="1">
      <c r="A5111" s="5"/>
    </row>
    <row r="5112" spans="1:1" hidden="1">
      <c r="A5112" s="5"/>
    </row>
    <row r="5113" spans="1:1" hidden="1">
      <c r="A5113" s="5"/>
    </row>
    <row r="5114" spans="1:1" hidden="1">
      <c r="A5114" s="5"/>
    </row>
    <row r="5115" spans="1:1" hidden="1">
      <c r="A5115" s="5"/>
    </row>
    <row r="5116" spans="1:1" hidden="1">
      <c r="A5116" s="5"/>
    </row>
    <row r="5117" spans="1:1" hidden="1">
      <c r="A5117" s="5"/>
    </row>
    <row r="5118" spans="1:1" hidden="1">
      <c r="A5118" s="5"/>
    </row>
    <row r="5119" spans="1:1" hidden="1">
      <c r="A5119" s="5"/>
    </row>
    <row r="5120" spans="1:1" hidden="1">
      <c r="A5120" s="5"/>
    </row>
    <row r="5121" spans="1:1" hidden="1">
      <c r="A5121" s="5"/>
    </row>
    <row r="5122" spans="1:1" hidden="1">
      <c r="A5122" s="5"/>
    </row>
    <row r="5123" spans="1:1" hidden="1">
      <c r="A5123" s="5"/>
    </row>
    <row r="5124" spans="1:1" hidden="1">
      <c r="A5124" s="5"/>
    </row>
    <row r="5125" spans="1:1" hidden="1">
      <c r="A5125" s="5"/>
    </row>
    <row r="5126" spans="1:1" hidden="1">
      <c r="A5126" s="5"/>
    </row>
    <row r="5127" spans="1:1" hidden="1">
      <c r="A5127" s="5"/>
    </row>
    <row r="5128" spans="1:1" hidden="1">
      <c r="A5128" s="5"/>
    </row>
    <row r="5129" spans="1:1" hidden="1">
      <c r="A5129" s="5"/>
    </row>
    <row r="5130" spans="1:1" hidden="1">
      <c r="A5130" s="5"/>
    </row>
    <row r="5131" spans="1:1" hidden="1">
      <c r="A5131" s="5"/>
    </row>
    <row r="5132" spans="1:1" hidden="1">
      <c r="A5132" s="5"/>
    </row>
    <row r="5133" spans="1:1" hidden="1">
      <c r="A5133" s="5"/>
    </row>
    <row r="5134" spans="1:1" hidden="1">
      <c r="A5134" s="5"/>
    </row>
    <row r="5135" spans="1:1" hidden="1">
      <c r="A5135" s="5"/>
    </row>
    <row r="5136" spans="1:1" hidden="1">
      <c r="A5136" s="5"/>
    </row>
    <row r="5137" spans="1:1" hidden="1">
      <c r="A5137" s="5"/>
    </row>
    <row r="5138" spans="1:1" hidden="1">
      <c r="A5138" s="5"/>
    </row>
    <row r="5139" spans="1:1" hidden="1">
      <c r="A5139" s="5"/>
    </row>
    <row r="5140" spans="1:1" hidden="1">
      <c r="A5140" s="5"/>
    </row>
    <row r="5141" spans="1:1" hidden="1">
      <c r="A5141" s="5"/>
    </row>
    <row r="5142" spans="1:1" hidden="1">
      <c r="A5142" s="5"/>
    </row>
    <row r="5143" spans="1:1" hidden="1">
      <c r="A5143" s="5"/>
    </row>
    <row r="5144" spans="1:1" hidden="1">
      <c r="A5144" s="5"/>
    </row>
    <row r="5145" spans="1:1" hidden="1">
      <c r="A5145" s="5"/>
    </row>
    <row r="5146" spans="1:1" hidden="1">
      <c r="A5146" s="5"/>
    </row>
    <row r="5147" spans="1:1" hidden="1">
      <c r="A5147" s="5"/>
    </row>
    <row r="5148" spans="1:1" hidden="1">
      <c r="A5148" s="5"/>
    </row>
    <row r="5149" spans="1:1" hidden="1">
      <c r="A5149" s="5"/>
    </row>
    <row r="5150" spans="1:1" hidden="1">
      <c r="A5150" s="5"/>
    </row>
    <row r="5151" spans="1:1" hidden="1">
      <c r="A5151" s="5"/>
    </row>
    <row r="5152" spans="1:1" hidden="1">
      <c r="A5152" s="5"/>
    </row>
    <row r="5153" spans="1:1" hidden="1">
      <c r="A5153" s="5"/>
    </row>
    <row r="5154" spans="1:1" hidden="1">
      <c r="A5154" s="5"/>
    </row>
    <row r="5155" spans="1:1" hidden="1">
      <c r="A5155" s="5"/>
    </row>
    <row r="5156" spans="1:1" hidden="1">
      <c r="A5156" s="5"/>
    </row>
    <row r="5157" spans="1:1" hidden="1">
      <c r="A5157" s="5"/>
    </row>
    <row r="5158" spans="1:1" hidden="1">
      <c r="A5158" s="5"/>
    </row>
    <row r="5159" spans="1:1" hidden="1">
      <c r="A5159" s="5"/>
    </row>
    <row r="5160" spans="1:1" hidden="1">
      <c r="A5160" s="5"/>
    </row>
    <row r="5161" spans="1:1" hidden="1">
      <c r="A5161" s="5"/>
    </row>
    <row r="5162" spans="1:1" hidden="1">
      <c r="A5162" s="5"/>
    </row>
    <row r="5163" spans="1:1" hidden="1">
      <c r="A5163" s="5"/>
    </row>
    <row r="5164" spans="1:1" hidden="1">
      <c r="A5164" s="5"/>
    </row>
    <row r="5165" spans="1:1" hidden="1">
      <c r="A5165" s="5"/>
    </row>
    <row r="5166" spans="1:1" hidden="1">
      <c r="A5166" s="5"/>
    </row>
    <row r="5167" spans="1:1" hidden="1">
      <c r="A5167" s="5"/>
    </row>
    <row r="5168" spans="1:1" hidden="1">
      <c r="A5168" s="5"/>
    </row>
    <row r="5169" spans="1:1" hidden="1">
      <c r="A5169" s="5"/>
    </row>
    <row r="5170" spans="1:1" hidden="1">
      <c r="A5170" s="5"/>
    </row>
    <row r="5171" spans="1:1" hidden="1">
      <c r="A5171" s="5"/>
    </row>
    <row r="5172" spans="1:1" hidden="1">
      <c r="A5172" s="5"/>
    </row>
    <row r="5173" spans="1:1" hidden="1">
      <c r="A5173" s="5"/>
    </row>
    <row r="5174" spans="1:1" hidden="1">
      <c r="A5174" s="5"/>
    </row>
    <row r="5175" spans="1:1" hidden="1">
      <c r="A5175" s="5"/>
    </row>
    <row r="5176" spans="1:1" hidden="1">
      <c r="A5176" s="5"/>
    </row>
    <row r="5177" spans="1:1" hidden="1">
      <c r="A5177" s="5"/>
    </row>
    <row r="5178" spans="1:1" hidden="1">
      <c r="A5178" s="5"/>
    </row>
    <row r="5179" spans="1:1" hidden="1">
      <c r="A5179" s="5"/>
    </row>
    <row r="5180" spans="1:1" hidden="1">
      <c r="A5180" s="5"/>
    </row>
    <row r="5181" spans="1:1" hidden="1">
      <c r="A5181" s="5"/>
    </row>
    <row r="5182" spans="1:1" hidden="1">
      <c r="A5182" s="5"/>
    </row>
    <row r="5183" spans="1:1" hidden="1">
      <c r="A5183" s="5"/>
    </row>
    <row r="5184" spans="1:1" hidden="1">
      <c r="A5184" s="5"/>
    </row>
    <row r="5185" spans="1:1" hidden="1">
      <c r="A5185" s="5"/>
    </row>
    <row r="5186" spans="1:1" hidden="1">
      <c r="A5186" s="5"/>
    </row>
    <row r="5187" spans="1:1" hidden="1">
      <c r="A5187" s="5"/>
    </row>
    <row r="5188" spans="1:1" hidden="1">
      <c r="A5188" s="5"/>
    </row>
    <row r="5189" spans="1:1" hidden="1">
      <c r="A5189" s="5"/>
    </row>
    <row r="5190" spans="1:1" hidden="1">
      <c r="A5190" s="5"/>
    </row>
    <row r="5191" spans="1:1" hidden="1">
      <c r="A5191" s="5"/>
    </row>
    <row r="5192" spans="1:1" hidden="1">
      <c r="A5192" s="5"/>
    </row>
    <row r="5193" spans="1:1" hidden="1">
      <c r="A5193" s="5"/>
    </row>
    <row r="5194" spans="1:1" hidden="1">
      <c r="A5194" s="5"/>
    </row>
    <row r="5195" spans="1:1" hidden="1">
      <c r="A5195" s="5"/>
    </row>
    <row r="5196" spans="1:1" hidden="1">
      <c r="A5196" s="5"/>
    </row>
    <row r="5197" spans="1:1" hidden="1">
      <c r="A5197" s="5"/>
    </row>
    <row r="5198" spans="1:1" hidden="1">
      <c r="A5198" s="5"/>
    </row>
    <row r="5199" spans="1:1" hidden="1">
      <c r="A5199" s="5"/>
    </row>
    <row r="5200" spans="1:1" hidden="1">
      <c r="A5200" s="5"/>
    </row>
    <row r="5201" spans="1:1" hidden="1">
      <c r="A5201" s="5"/>
    </row>
    <row r="5202" spans="1:1" hidden="1">
      <c r="A5202" s="5"/>
    </row>
    <row r="5203" spans="1:1" hidden="1">
      <c r="A5203" s="5"/>
    </row>
    <row r="5204" spans="1:1" hidden="1">
      <c r="A5204" s="5"/>
    </row>
    <row r="5205" spans="1:1" hidden="1">
      <c r="A5205" s="5"/>
    </row>
    <row r="5206" spans="1:1" hidden="1">
      <c r="A5206" s="5"/>
    </row>
    <row r="5207" spans="1:1" hidden="1">
      <c r="A5207" s="5"/>
    </row>
    <row r="5208" spans="1:1" hidden="1">
      <c r="A5208" s="5"/>
    </row>
    <row r="5209" spans="1:1" hidden="1">
      <c r="A5209" s="5"/>
    </row>
    <row r="5210" spans="1:1" hidden="1">
      <c r="A5210" s="5"/>
    </row>
    <row r="5211" spans="1:1" hidden="1">
      <c r="A5211" s="5"/>
    </row>
    <row r="5212" spans="1:1" hidden="1">
      <c r="A5212" s="5"/>
    </row>
    <row r="5213" spans="1:1" hidden="1">
      <c r="A5213" s="5"/>
    </row>
    <row r="5214" spans="1:1" hidden="1">
      <c r="A5214" s="5"/>
    </row>
    <row r="5215" spans="1:1" hidden="1">
      <c r="A5215" s="5"/>
    </row>
    <row r="5216" spans="1:1" hidden="1">
      <c r="A5216" s="5"/>
    </row>
    <row r="5217" spans="1:1" hidden="1">
      <c r="A5217" s="5"/>
    </row>
    <row r="5218" spans="1:1" hidden="1">
      <c r="A5218" s="5"/>
    </row>
    <row r="5219" spans="1:1" hidden="1">
      <c r="A5219" s="5"/>
    </row>
    <row r="5220" spans="1:1" hidden="1">
      <c r="A5220" s="5"/>
    </row>
    <row r="5221" spans="1:1" hidden="1">
      <c r="A5221" s="5"/>
    </row>
    <row r="5222" spans="1:1" hidden="1">
      <c r="A5222" s="5"/>
    </row>
    <row r="5223" spans="1:1" hidden="1">
      <c r="A5223" s="5"/>
    </row>
    <row r="5224" spans="1:1" hidden="1">
      <c r="A5224" s="5"/>
    </row>
    <row r="5225" spans="1:1" hidden="1">
      <c r="A5225" s="5"/>
    </row>
    <row r="5226" spans="1:1" hidden="1">
      <c r="A5226" s="5"/>
    </row>
    <row r="5227" spans="1:1" hidden="1">
      <c r="A5227" s="5"/>
    </row>
    <row r="5228" spans="1:1" hidden="1">
      <c r="A5228" s="5"/>
    </row>
    <row r="5229" spans="1:1" hidden="1">
      <c r="A5229" s="5"/>
    </row>
    <row r="5230" spans="1:1" hidden="1">
      <c r="A5230" s="5"/>
    </row>
    <row r="5231" spans="1:1" hidden="1">
      <c r="A5231" s="5"/>
    </row>
    <row r="5232" spans="1:1" hidden="1">
      <c r="A5232" s="5"/>
    </row>
    <row r="5233" spans="1:1" hidden="1">
      <c r="A5233" s="5"/>
    </row>
    <row r="5234" spans="1:1" hidden="1">
      <c r="A5234" s="5"/>
    </row>
    <row r="5235" spans="1:1" hidden="1">
      <c r="A5235" s="5"/>
    </row>
    <row r="5236" spans="1:1" hidden="1">
      <c r="A5236" s="5"/>
    </row>
    <row r="5237" spans="1:1" hidden="1">
      <c r="A5237" s="5"/>
    </row>
    <row r="5238" spans="1:1" hidden="1">
      <c r="A5238" s="5"/>
    </row>
    <row r="5239" spans="1:1" hidden="1">
      <c r="A5239" s="5"/>
    </row>
    <row r="5240" spans="1:1" hidden="1">
      <c r="A5240" s="5"/>
    </row>
    <row r="5241" spans="1:1" hidden="1">
      <c r="A5241" s="5"/>
    </row>
    <row r="5242" spans="1:1" hidden="1">
      <c r="A5242" s="5"/>
    </row>
    <row r="5243" spans="1:1" hidden="1">
      <c r="A5243" s="5"/>
    </row>
    <row r="5244" spans="1:1" hidden="1">
      <c r="A5244" s="5"/>
    </row>
    <row r="5245" spans="1:1" hidden="1">
      <c r="A5245" s="5"/>
    </row>
    <row r="5246" spans="1:1" hidden="1">
      <c r="A5246" s="5"/>
    </row>
    <row r="5247" spans="1:1" hidden="1">
      <c r="A5247" s="5"/>
    </row>
    <row r="5248" spans="1:1" hidden="1">
      <c r="A5248" s="5"/>
    </row>
    <row r="5249" spans="1:1" hidden="1">
      <c r="A5249" s="5"/>
    </row>
    <row r="5250" spans="1:1" hidden="1">
      <c r="A5250" s="5"/>
    </row>
    <row r="5251" spans="1:1" hidden="1">
      <c r="A5251" s="5"/>
    </row>
    <row r="5252" spans="1:1" hidden="1">
      <c r="A5252" s="5"/>
    </row>
    <row r="5253" spans="1:1" hidden="1">
      <c r="A5253" s="5"/>
    </row>
    <row r="5254" spans="1:1" hidden="1">
      <c r="A5254" s="5"/>
    </row>
    <row r="5255" spans="1:1" hidden="1">
      <c r="A5255" s="5"/>
    </row>
    <row r="5256" spans="1:1" hidden="1">
      <c r="A5256" s="5"/>
    </row>
    <row r="5257" spans="1:1" hidden="1">
      <c r="A5257" s="5"/>
    </row>
    <row r="5258" spans="1:1" hidden="1">
      <c r="A5258" s="5"/>
    </row>
    <row r="5259" spans="1:1" hidden="1">
      <c r="A5259" s="5"/>
    </row>
    <row r="5260" spans="1:1" hidden="1">
      <c r="A5260" s="5"/>
    </row>
    <row r="5261" spans="1:1" hidden="1">
      <c r="A5261" s="5"/>
    </row>
    <row r="5262" spans="1:1" hidden="1">
      <c r="A5262" s="5"/>
    </row>
    <row r="5263" spans="1:1" hidden="1">
      <c r="A5263" s="5"/>
    </row>
    <row r="5264" spans="1:1" hidden="1">
      <c r="A5264" s="5"/>
    </row>
    <row r="5265" spans="1:1" hidden="1">
      <c r="A5265" s="5"/>
    </row>
    <row r="5266" spans="1:1" hidden="1">
      <c r="A5266" s="5"/>
    </row>
    <row r="5267" spans="1:1" hidden="1">
      <c r="A5267" s="5"/>
    </row>
    <row r="5268" spans="1:1" hidden="1">
      <c r="A5268" s="5"/>
    </row>
    <row r="5269" spans="1:1" hidden="1">
      <c r="A5269" s="5"/>
    </row>
    <row r="5270" spans="1:1" hidden="1">
      <c r="A5270" s="5"/>
    </row>
    <row r="5271" spans="1:1" hidden="1">
      <c r="A5271" s="5"/>
    </row>
    <row r="5272" spans="1:1" hidden="1">
      <c r="A5272" s="5"/>
    </row>
    <row r="5273" spans="1:1" hidden="1">
      <c r="A5273" s="5"/>
    </row>
    <row r="5274" spans="1:1" hidden="1">
      <c r="A5274" s="5"/>
    </row>
    <row r="5275" spans="1:1" hidden="1">
      <c r="A5275" s="5"/>
    </row>
    <row r="5276" spans="1:1" hidden="1">
      <c r="A5276" s="5"/>
    </row>
    <row r="5277" spans="1:1" hidden="1">
      <c r="A5277" s="5"/>
    </row>
    <row r="5278" spans="1:1" hidden="1">
      <c r="A5278" s="5"/>
    </row>
    <row r="5279" spans="1:1" hidden="1">
      <c r="A5279" s="5"/>
    </row>
    <row r="5280" spans="1:1" hidden="1">
      <c r="A5280" s="5"/>
    </row>
    <row r="5281" spans="1:1" hidden="1">
      <c r="A5281" s="5"/>
    </row>
    <row r="5282" spans="1:1" hidden="1">
      <c r="A5282" s="5"/>
    </row>
    <row r="5283" spans="1:1" hidden="1">
      <c r="A5283" s="5"/>
    </row>
    <row r="5284" spans="1:1" hidden="1">
      <c r="A5284" s="5"/>
    </row>
    <row r="5285" spans="1:1" hidden="1">
      <c r="A5285" s="5"/>
    </row>
    <row r="5286" spans="1:1" hidden="1">
      <c r="A5286" s="5"/>
    </row>
    <row r="5287" spans="1:1" hidden="1">
      <c r="A5287" s="5"/>
    </row>
    <row r="5288" spans="1:1" hidden="1">
      <c r="A5288" s="5"/>
    </row>
    <row r="5289" spans="1:1" hidden="1">
      <c r="A5289" s="5"/>
    </row>
    <row r="5290" spans="1:1" hidden="1">
      <c r="A5290" s="5"/>
    </row>
    <row r="5291" spans="1:1" hidden="1">
      <c r="A5291" s="5"/>
    </row>
    <row r="5292" spans="1:1" hidden="1">
      <c r="A5292" s="5"/>
    </row>
    <row r="5293" spans="1:1" hidden="1">
      <c r="A5293" s="5"/>
    </row>
    <row r="5294" spans="1:1" hidden="1">
      <c r="A5294" s="5"/>
    </row>
    <row r="5295" spans="1:1" hidden="1">
      <c r="A5295" s="5"/>
    </row>
    <row r="5296" spans="1:1" hidden="1">
      <c r="A5296" s="5"/>
    </row>
    <row r="5297" spans="1:1" hidden="1">
      <c r="A5297" s="5"/>
    </row>
    <row r="5298" spans="1:1" hidden="1">
      <c r="A5298" s="5"/>
    </row>
    <row r="5299" spans="1:1" hidden="1">
      <c r="A5299" s="5"/>
    </row>
    <row r="5300" spans="1:1" hidden="1">
      <c r="A5300" s="5"/>
    </row>
    <row r="5301" spans="1:1" hidden="1">
      <c r="A5301" s="5"/>
    </row>
    <row r="5302" spans="1:1" hidden="1">
      <c r="A5302" s="5"/>
    </row>
    <row r="5303" spans="1:1" hidden="1">
      <c r="A5303" s="5"/>
    </row>
    <row r="5304" spans="1:1" hidden="1">
      <c r="A5304" s="5"/>
    </row>
    <row r="5305" spans="1:1" hidden="1">
      <c r="A5305" s="5"/>
    </row>
    <row r="5306" spans="1:1" hidden="1">
      <c r="A5306" s="5"/>
    </row>
    <row r="5307" spans="1:1" hidden="1">
      <c r="A5307" s="5"/>
    </row>
    <row r="5308" spans="1:1" hidden="1">
      <c r="A5308" s="5"/>
    </row>
    <row r="5309" spans="1:1" hidden="1">
      <c r="A5309" s="5"/>
    </row>
    <row r="5310" spans="1:1" hidden="1">
      <c r="A5310" s="5"/>
    </row>
    <row r="5311" spans="1:1" hidden="1">
      <c r="A5311" s="5"/>
    </row>
    <row r="5312" spans="1:1" hidden="1">
      <c r="A5312" s="5"/>
    </row>
    <row r="5313" spans="1:1" hidden="1">
      <c r="A5313" s="5"/>
    </row>
    <row r="5314" spans="1:1" hidden="1">
      <c r="A5314" s="5"/>
    </row>
    <row r="5315" spans="1:1" hidden="1">
      <c r="A5315" s="5"/>
    </row>
    <row r="5316" spans="1:1" hidden="1">
      <c r="A5316" s="5"/>
    </row>
    <row r="5317" spans="1:1" hidden="1">
      <c r="A5317" s="5"/>
    </row>
    <row r="5318" spans="1:1" hidden="1">
      <c r="A5318" s="5"/>
    </row>
    <row r="5319" spans="1:1" hidden="1">
      <c r="A5319" s="5"/>
    </row>
    <row r="5320" spans="1:1" hidden="1">
      <c r="A5320" s="5"/>
    </row>
    <row r="5321" spans="1:1" hidden="1">
      <c r="A5321" s="5"/>
    </row>
    <row r="5322" spans="1:1" hidden="1">
      <c r="A5322" s="5"/>
    </row>
    <row r="5323" spans="1:1" hidden="1">
      <c r="A5323" s="5"/>
    </row>
    <row r="5324" spans="1:1" hidden="1">
      <c r="A5324" s="5"/>
    </row>
    <row r="5325" spans="1:1" hidden="1">
      <c r="A5325" s="5"/>
    </row>
    <row r="5326" spans="1:1" hidden="1">
      <c r="A5326" s="5"/>
    </row>
    <row r="5327" spans="1:1" hidden="1">
      <c r="A5327" s="5"/>
    </row>
    <row r="5328" spans="1:1" hidden="1">
      <c r="A5328" s="5"/>
    </row>
    <row r="5329" spans="1:1" hidden="1">
      <c r="A5329" s="5"/>
    </row>
    <row r="5330" spans="1:1" hidden="1">
      <c r="A5330" s="5"/>
    </row>
    <row r="5331" spans="1:1" hidden="1">
      <c r="A5331" s="5"/>
    </row>
    <row r="5332" spans="1:1" hidden="1">
      <c r="A5332" s="5"/>
    </row>
    <row r="5333" spans="1:1" hidden="1">
      <c r="A5333" s="5"/>
    </row>
    <row r="5334" spans="1:1" hidden="1">
      <c r="A5334" s="5"/>
    </row>
    <row r="5335" spans="1:1" hidden="1">
      <c r="A5335" s="5"/>
    </row>
    <row r="5336" spans="1:1" hidden="1">
      <c r="A5336" s="5"/>
    </row>
    <row r="5337" spans="1:1" hidden="1">
      <c r="A5337" s="5"/>
    </row>
    <row r="5338" spans="1:1" hidden="1">
      <c r="A5338" s="5"/>
    </row>
    <row r="5339" spans="1:1" hidden="1">
      <c r="A5339" s="5"/>
    </row>
    <row r="5340" spans="1:1" hidden="1">
      <c r="A5340" s="5"/>
    </row>
    <row r="5341" spans="1:1" hidden="1">
      <c r="A5341" s="5"/>
    </row>
    <row r="5342" spans="1:1" hidden="1">
      <c r="A5342" s="5"/>
    </row>
    <row r="5343" spans="1:1" hidden="1">
      <c r="A5343" s="5"/>
    </row>
    <row r="5344" spans="1:1" hidden="1">
      <c r="A5344" s="5"/>
    </row>
    <row r="5345" spans="1:1" hidden="1">
      <c r="A5345" s="5"/>
    </row>
    <row r="5346" spans="1:1" hidden="1">
      <c r="A5346" s="5"/>
    </row>
    <row r="5347" spans="1:1" hidden="1">
      <c r="A5347" s="5"/>
    </row>
    <row r="5348" spans="1:1" hidden="1">
      <c r="A5348" s="5"/>
    </row>
    <row r="5349" spans="1:1" hidden="1">
      <c r="A5349" s="5"/>
    </row>
    <row r="5350" spans="1:1" hidden="1">
      <c r="A5350" s="5"/>
    </row>
    <row r="5351" spans="1:1" hidden="1">
      <c r="A5351" s="5"/>
    </row>
    <row r="5352" spans="1:1" hidden="1">
      <c r="A5352" s="5"/>
    </row>
    <row r="5353" spans="1:1" hidden="1">
      <c r="A5353" s="5"/>
    </row>
    <row r="5354" spans="1:1" hidden="1">
      <c r="A5354" s="5"/>
    </row>
    <row r="5355" spans="1:1" hidden="1">
      <c r="A5355" s="5"/>
    </row>
    <row r="5356" spans="1:1" hidden="1">
      <c r="A5356" s="5"/>
    </row>
    <row r="5357" spans="1:1" hidden="1">
      <c r="A5357" s="5"/>
    </row>
    <row r="5358" spans="1:1" hidden="1">
      <c r="A5358" s="5"/>
    </row>
    <row r="5359" spans="1:1" hidden="1">
      <c r="A5359" s="5"/>
    </row>
    <row r="5360" spans="1:1" hidden="1">
      <c r="A5360" s="5"/>
    </row>
    <row r="5361" spans="1:1" hidden="1">
      <c r="A5361" s="5"/>
    </row>
    <row r="5362" spans="1:1" hidden="1">
      <c r="A5362" s="5"/>
    </row>
    <row r="5363" spans="1:1" hidden="1">
      <c r="A5363" s="5"/>
    </row>
    <row r="5364" spans="1:1" hidden="1">
      <c r="A5364" s="5"/>
    </row>
    <row r="5365" spans="1:1" hidden="1">
      <c r="A5365" s="5"/>
    </row>
    <row r="5366" spans="1:1" hidden="1">
      <c r="A5366" s="5"/>
    </row>
    <row r="5367" spans="1:1" hidden="1">
      <c r="A5367" s="5"/>
    </row>
    <row r="5368" spans="1:1" hidden="1">
      <c r="A5368" s="5"/>
    </row>
    <row r="5369" spans="1:1" hidden="1">
      <c r="A5369" s="5"/>
    </row>
    <row r="5370" spans="1:1" hidden="1">
      <c r="A5370" s="5"/>
    </row>
    <row r="5371" spans="1:1" hidden="1">
      <c r="A5371" s="5"/>
    </row>
    <row r="5372" spans="1:1" hidden="1">
      <c r="A5372" s="5"/>
    </row>
    <row r="5373" spans="1:1" hidden="1">
      <c r="A5373" s="5"/>
    </row>
    <row r="5374" spans="1:1" hidden="1">
      <c r="A5374" s="5"/>
    </row>
    <row r="5375" spans="1:1" hidden="1">
      <c r="A5375" s="5"/>
    </row>
    <row r="5376" spans="1:1" hidden="1">
      <c r="A5376" s="5"/>
    </row>
    <row r="5377" spans="1:1" hidden="1">
      <c r="A5377" s="5"/>
    </row>
    <row r="5378" spans="1:1" hidden="1">
      <c r="A5378" s="5"/>
    </row>
    <row r="5379" spans="1:1" hidden="1">
      <c r="A5379" s="5"/>
    </row>
    <row r="5380" spans="1:1" hidden="1">
      <c r="A5380" s="5"/>
    </row>
    <row r="5381" spans="1:1" hidden="1">
      <c r="A5381" s="5"/>
    </row>
    <row r="5382" spans="1:1" hidden="1">
      <c r="A5382" s="5"/>
    </row>
    <row r="5383" spans="1:1" hidden="1">
      <c r="A5383" s="5"/>
    </row>
    <row r="5384" spans="1:1" hidden="1">
      <c r="A5384" s="5"/>
    </row>
    <row r="5385" spans="1:1" hidden="1">
      <c r="A5385" s="5"/>
    </row>
    <row r="5386" spans="1:1" hidden="1">
      <c r="A5386" s="5"/>
    </row>
    <row r="5387" spans="1:1" hidden="1">
      <c r="A5387" s="5"/>
    </row>
    <row r="5388" spans="1:1" hidden="1">
      <c r="A5388" s="5"/>
    </row>
    <row r="5389" spans="1:1" hidden="1">
      <c r="A5389" s="5"/>
    </row>
    <row r="5390" spans="1:1" hidden="1">
      <c r="A5390" s="5"/>
    </row>
    <row r="5391" spans="1:1" hidden="1">
      <c r="A5391" s="5"/>
    </row>
    <row r="5392" spans="1:1" hidden="1">
      <c r="A5392" s="5"/>
    </row>
    <row r="5393" spans="1:1" hidden="1">
      <c r="A5393" s="5"/>
    </row>
    <row r="5394" spans="1:1" hidden="1">
      <c r="A5394" s="5"/>
    </row>
    <row r="5395" spans="1:1" hidden="1">
      <c r="A5395" s="5"/>
    </row>
    <row r="5396" spans="1:1" hidden="1">
      <c r="A5396" s="5"/>
    </row>
    <row r="5397" spans="1:1" hidden="1">
      <c r="A5397" s="5"/>
    </row>
    <row r="5398" spans="1:1" hidden="1">
      <c r="A5398" s="5"/>
    </row>
    <row r="5399" spans="1:1" hidden="1">
      <c r="A5399" s="5"/>
    </row>
    <row r="5400" spans="1:1" hidden="1">
      <c r="A5400" s="5"/>
    </row>
    <row r="5401" spans="1:1" hidden="1">
      <c r="A5401" s="5"/>
    </row>
    <row r="5402" spans="1:1" hidden="1">
      <c r="A5402" s="5"/>
    </row>
    <row r="5403" spans="1:1" hidden="1">
      <c r="A5403" s="5"/>
    </row>
    <row r="5404" spans="1:1" hidden="1">
      <c r="A5404" s="5"/>
    </row>
    <row r="5405" spans="1:1" hidden="1">
      <c r="A5405" s="5"/>
    </row>
    <row r="5406" spans="1:1" hidden="1">
      <c r="A5406" s="5"/>
    </row>
    <row r="5407" spans="1:1" hidden="1">
      <c r="A5407" s="5"/>
    </row>
    <row r="5408" spans="1:1" hidden="1">
      <c r="A5408" s="5"/>
    </row>
    <row r="5409" spans="1:1" hidden="1">
      <c r="A5409" s="5"/>
    </row>
    <row r="5410" spans="1:1" hidden="1">
      <c r="A5410" s="5"/>
    </row>
    <row r="5411" spans="1:1" hidden="1">
      <c r="A5411" s="5"/>
    </row>
    <row r="5412" spans="1:1" hidden="1">
      <c r="A5412" s="5"/>
    </row>
    <row r="5413" spans="1:1" hidden="1">
      <c r="A5413" s="5"/>
    </row>
    <row r="5414" spans="1:1" hidden="1">
      <c r="A5414" s="5"/>
    </row>
    <row r="5415" spans="1:1" hidden="1">
      <c r="A5415" s="5"/>
    </row>
    <row r="5416" spans="1:1" hidden="1">
      <c r="A5416" s="5"/>
    </row>
    <row r="5417" spans="1:1" hidden="1">
      <c r="A5417" s="5"/>
    </row>
    <row r="5418" spans="1:1" hidden="1">
      <c r="A5418" s="5"/>
    </row>
    <row r="5419" spans="1:1" hidden="1">
      <c r="A5419" s="5"/>
    </row>
    <row r="5420" spans="1:1" hidden="1">
      <c r="A5420" s="5"/>
    </row>
    <row r="5421" spans="1:1" hidden="1">
      <c r="A5421" s="5"/>
    </row>
    <row r="5422" spans="1:1" hidden="1">
      <c r="A5422" s="5"/>
    </row>
    <row r="5423" spans="1:1" hidden="1">
      <c r="A5423" s="5"/>
    </row>
    <row r="5424" spans="1:1" hidden="1">
      <c r="A5424" s="5"/>
    </row>
    <row r="5425" spans="1:1" hidden="1">
      <c r="A5425" s="5"/>
    </row>
    <row r="5426" spans="1:1" hidden="1">
      <c r="A5426" s="5"/>
    </row>
    <row r="5427" spans="1:1" hidden="1">
      <c r="A5427" s="5"/>
    </row>
    <row r="5428" spans="1:1" hidden="1">
      <c r="A5428" s="5"/>
    </row>
    <row r="5429" spans="1:1" hidden="1">
      <c r="A5429" s="5"/>
    </row>
    <row r="5430" spans="1:1" hidden="1">
      <c r="A5430" s="5"/>
    </row>
    <row r="5431" spans="1:1" hidden="1">
      <c r="A5431" s="5"/>
    </row>
    <row r="5432" spans="1:1" hidden="1">
      <c r="A5432" s="5"/>
    </row>
    <row r="5433" spans="1:1" hidden="1">
      <c r="A5433" s="5"/>
    </row>
    <row r="5434" spans="1:1" hidden="1">
      <c r="A5434" s="5"/>
    </row>
    <row r="5435" spans="1:1" hidden="1">
      <c r="A5435" s="5"/>
    </row>
    <row r="5436" spans="1:1" hidden="1">
      <c r="A5436" s="5"/>
    </row>
    <row r="5437" spans="1:1" hidden="1">
      <c r="A5437" s="5"/>
    </row>
    <row r="5438" spans="1:1" hidden="1">
      <c r="A5438" s="5"/>
    </row>
    <row r="5439" spans="1:1" hidden="1">
      <c r="A5439" s="5"/>
    </row>
    <row r="5440" spans="1:1" hidden="1">
      <c r="A5440" s="5"/>
    </row>
    <row r="5441" spans="1:1" hidden="1">
      <c r="A5441" s="5"/>
    </row>
    <row r="5442" spans="1:1" hidden="1">
      <c r="A5442" s="5"/>
    </row>
    <row r="5443" spans="1:1" hidden="1">
      <c r="A5443" s="5"/>
    </row>
    <row r="5444" spans="1:1" hidden="1">
      <c r="A5444" s="5"/>
    </row>
    <row r="5445" spans="1:1" hidden="1">
      <c r="A5445" s="5"/>
    </row>
    <row r="5446" spans="1:1" hidden="1">
      <c r="A5446" s="5"/>
    </row>
    <row r="5447" spans="1:1" hidden="1">
      <c r="A5447" s="5"/>
    </row>
    <row r="5448" spans="1:1" hidden="1">
      <c r="A5448" s="5"/>
    </row>
    <row r="5449" spans="1:1" hidden="1">
      <c r="A5449" s="5"/>
    </row>
    <row r="5450" spans="1:1" hidden="1">
      <c r="A5450" s="5"/>
    </row>
    <row r="5451" spans="1:1" hidden="1">
      <c r="A5451" s="5"/>
    </row>
    <row r="5452" spans="1:1" hidden="1">
      <c r="A5452" s="5"/>
    </row>
    <row r="5453" spans="1:1" hidden="1">
      <c r="A5453" s="5"/>
    </row>
    <row r="5454" spans="1:1" hidden="1">
      <c r="A5454" s="5"/>
    </row>
    <row r="5455" spans="1:1" hidden="1">
      <c r="A5455" s="5"/>
    </row>
    <row r="5456" spans="1:1" hidden="1">
      <c r="A5456" s="5"/>
    </row>
    <row r="5457" spans="1:1" hidden="1">
      <c r="A5457" s="5"/>
    </row>
    <row r="5458" spans="1:1" hidden="1">
      <c r="A5458" s="5"/>
    </row>
    <row r="5459" spans="1:1" hidden="1">
      <c r="A5459" s="5"/>
    </row>
    <row r="5460" spans="1:1" hidden="1">
      <c r="A5460" s="5"/>
    </row>
    <row r="5461" spans="1:1" hidden="1">
      <c r="A5461" s="5"/>
    </row>
    <row r="5462" spans="1:1" hidden="1">
      <c r="A5462" s="5"/>
    </row>
    <row r="5463" spans="1:1" hidden="1">
      <c r="A5463" s="5"/>
    </row>
    <row r="5464" spans="1:1" hidden="1">
      <c r="A5464" s="5"/>
    </row>
    <row r="5465" spans="1:1" hidden="1">
      <c r="A5465" s="5"/>
    </row>
    <row r="5466" spans="1:1" hidden="1">
      <c r="A5466" s="5"/>
    </row>
    <row r="5467" spans="1:1" hidden="1">
      <c r="A5467" s="5"/>
    </row>
    <row r="5468" spans="1:1" hidden="1">
      <c r="A5468" s="5"/>
    </row>
    <row r="5469" spans="1:1" hidden="1">
      <c r="A5469" s="5"/>
    </row>
    <row r="5470" spans="1:1" hidden="1">
      <c r="A5470" s="5"/>
    </row>
    <row r="5471" spans="1:1" hidden="1">
      <c r="A5471" s="5"/>
    </row>
    <row r="5472" spans="1:1" hidden="1">
      <c r="A5472" s="5"/>
    </row>
    <row r="5473" spans="1:1" hidden="1">
      <c r="A5473" s="5"/>
    </row>
    <row r="5474" spans="1:1" hidden="1">
      <c r="A5474" s="5"/>
    </row>
    <row r="5475" spans="1:1" hidden="1">
      <c r="A5475" s="5"/>
    </row>
    <row r="5476" spans="1:1" hidden="1">
      <c r="A5476" s="5"/>
    </row>
    <row r="5477" spans="1:1" hidden="1">
      <c r="A5477" s="5"/>
    </row>
    <row r="5478" spans="1:1" hidden="1">
      <c r="A5478" s="5"/>
    </row>
    <row r="5479" spans="1:1" hidden="1">
      <c r="A5479" s="5"/>
    </row>
    <row r="5480" spans="1:1" hidden="1">
      <c r="A5480" s="5"/>
    </row>
    <row r="5481" spans="1:1" hidden="1">
      <c r="A5481" s="5"/>
    </row>
    <row r="5482" spans="1:1" hidden="1">
      <c r="A5482" s="5"/>
    </row>
    <row r="5483" spans="1:1" hidden="1">
      <c r="A5483" s="5"/>
    </row>
    <row r="5484" spans="1:1" hidden="1">
      <c r="A5484" s="5"/>
    </row>
    <row r="5485" spans="1:1" hidden="1">
      <c r="A5485" s="5"/>
    </row>
    <row r="5486" spans="1:1" hidden="1">
      <c r="A5486" s="5"/>
    </row>
    <row r="5487" spans="1:1" hidden="1">
      <c r="A5487" s="5"/>
    </row>
    <row r="5488" spans="1:1" hidden="1">
      <c r="A5488" s="5"/>
    </row>
    <row r="5489" spans="1:1" hidden="1">
      <c r="A5489" s="5"/>
    </row>
    <row r="5490" spans="1:1" hidden="1">
      <c r="A5490" s="5"/>
    </row>
    <row r="5491" spans="1:1" hidden="1">
      <c r="A5491" s="5"/>
    </row>
    <row r="5492" spans="1:1" hidden="1">
      <c r="A5492" s="5"/>
    </row>
    <row r="5493" spans="1:1" hidden="1">
      <c r="A5493" s="5"/>
    </row>
    <row r="5494" spans="1:1" hidden="1">
      <c r="A5494" s="5"/>
    </row>
    <row r="5495" spans="1:1" hidden="1">
      <c r="A5495" s="5"/>
    </row>
    <row r="5496" spans="1:1" hidden="1">
      <c r="A5496" s="5"/>
    </row>
    <row r="5497" spans="1:1" hidden="1">
      <c r="A5497" s="5"/>
    </row>
    <row r="5498" spans="1:1" hidden="1">
      <c r="A5498" s="5"/>
    </row>
    <row r="5499" spans="1:1" hidden="1">
      <c r="A5499" s="5"/>
    </row>
    <row r="5500" spans="1:1" hidden="1">
      <c r="A5500" s="5"/>
    </row>
    <row r="5501" spans="1:1" hidden="1">
      <c r="A5501" s="5"/>
    </row>
    <row r="5502" spans="1:1" hidden="1">
      <c r="A5502" s="5"/>
    </row>
    <row r="5503" spans="1:1" hidden="1">
      <c r="A5503" s="5"/>
    </row>
    <row r="5504" spans="1:1" hidden="1">
      <c r="A5504" s="5"/>
    </row>
    <row r="5505" spans="1:1" hidden="1">
      <c r="A5505" s="5"/>
    </row>
    <row r="5506" spans="1:1" hidden="1">
      <c r="A5506" s="5"/>
    </row>
    <row r="5507" spans="1:1" hidden="1">
      <c r="A5507" s="5"/>
    </row>
    <row r="5508" spans="1:1" hidden="1">
      <c r="A5508" s="5"/>
    </row>
    <row r="5509" spans="1:1" hidden="1">
      <c r="A5509" s="5"/>
    </row>
    <row r="5510" spans="1:1" hidden="1">
      <c r="A5510" s="5"/>
    </row>
    <row r="5511" spans="1:1" hidden="1">
      <c r="A5511" s="5"/>
    </row>
    <row r="5512" spans="1:1" hidden="1">
      <c r="A5512" s="5"/>
    </row>
    <row r="5513" spans="1:1" hidden="1">
      <c r="A5513" s="5"/>
    </row>
    <row r="5514" spans="1:1" hidden="1">
      <c r="A5514" s="5"/>
    </row>
    <row r="5515" spans="1:1" hidden="1">
      <c r="A5515" s="5"/>
    </row>
    <row r="5516" spans="1:1" hidden="1">
      <c r="A5516" s="5"/>
    </row>
    <row r="5517" spans="1:1" hidden="1">
      <c r="A5517" s="5"/>
    </row>
    <row r="5518" spans="1:1" hidden="1">
      <c r="A5518" s="5"/>
    </row>
    <row r="5519" spans="1:1" hidden="1">
      <c r="A5519" s="5"/>
    </row>
    <row r="5520" spans="1:1" hidden="1">
      <c r="A5520" s="5"/>
    </row>
    <row r="5521" spans="1:1" hidden="1">
      <c r="A5521" s="5"/>
    </row>
    <row r="5522" spans="1:1" hidden="1">
      <c r="A5522" s="5"/>
    </row>
    <row r="5523" spans="1:1" hidden="1">
      <c r="A5523" s="5"/>
    </row>
    <row r="5524" spans="1:1" hidden="1">
      <c r="A5524" s="5"/>
    </row>
    <row r="5525" spans="1:1" hidden="1">
      <c r="A5525" s="5"/>
    </row>
    <row r="5526" spans="1:1" hidden="1">
      <c r="A5526" s="5"/>
    </row>
    <row r="5527" spans="1:1" hidden="1">
      <c r="A5527" s="5"/>
    </row>
    <row r="5528" spans="1:1" hidden="1">
      <c r="A5528" s="5"/>
    </row>
    <row r="5529" spans="1:1" hidden="1">
      <c r="A5529" s="5"/>
    </row>
    <row r="5530" spans="1:1" hidden="1">
      <c r="A5530" s="5"/>
    </row>
    <row r="5531" spans="1:1" hidden="1">
      <c r="A5531" s="5"/>
    </row>
    <row r="5532" spans="1:1" hidden="1">
      <c r="A5532" s="5"/>
    </row>
    <row r="5533" spans="1:1" hidden="1">
      <c r="A5533" s="5"/>
    </row>
    <row r="5534" spans="1:1" hidden="1">
      <c r="A5534" s="5"/>
    </row>
    <row r="5535" spans="1:1" hidden="1">
      <c r="A5535" s="5"/>
    </row>
    <row r="5536" spans="1:1" hidden="1">
      <c r="A5536" s="5"/>
    </row>
    <row r="5537" spans="1:1" hidden="1">
      <c r="A5537" s="5"/>
    </row>
    <row r="5538" spans="1:1" hidden="1">
      <c r="A5538" s="5"/>
    </row>
    <row r="5539" spans="1:1" hidden="1">
      <c r="A5539" s="5"/>
    </row>
    <row r="5540" spans="1:1" hidden="1">
      <c r="A5540" s="5"/>
    </row>
    <row r="5541" spans="1:1" hidden="1">
      <c r="A5541" s="5"/>
    </row>
    <row r="5542" spans="1:1" hidden="1">
      <c r="A5542" s="5"/>
    </row>
    <row r="5543" spans="1:1" hidden="1">
      <c r="A5543" s="5"/>
    </row>
    <row r="5544" spans="1:1" hidden="1">
      <c r="A5544" s="5"/>
    </row>
    <row r="5545" spans="1:1" hidden="1">
      <c r="A5545" s="5"/>
    </row>
    <row r="5546" spans="1:1" hidden="1">
      <c r="A5546" s="5"/>
    </row>
    <row r="5547" spans="1:1" hidden="1">
      <c r="A5547" s="5"/>
    </row>
    <row r="5548" spans="1:1" hidden="1">
      <c r="A5548" s="5"/>
    </row>
    <row r="5549" spans="1:1" hidden="1">
      <c r="A5549" s="5"/>
    </row>
    <row r="5550" spans="1:1" hidden="1">
      <c r="A5550" s="5"/>
    </row>
    <row r="5551" spans="1:1" hidden="1">
      <c r="A5551" s="5"/>
    </row>
    <row r="5552" spans="1:1" hidden="1">
      <c r="A5552" s="5"/>
    </row>
    <row r="5553" spans="1:1" hidden="1">
      <c r="A5553" s="5"/>
    </row>
    <row r="5554" spans="1:1" hidden="1">
      <c r="A5554" s="5"/>
    </row>
    <row r="5555" spans="1:1" hidden="1">
      <c r="A5555" s="5"/>
    </row>
    <row r="5556" spans="1:1" hidden="1">
      <c r="A5556" s="5"/>
    </row>
    <row r="5557" spans="1:1" hidden="1">
      <c r="A5557" s="5"/>
    </row>
    <row r="5558" spans="1:1" hidden="1">
      <c r="A5558" s="5"/>
    </row>
    <row r="5559" spans="1:1" hidden="1">
      <c r="A5559" s="5"/>
    </row>
    <row r="5560" spans="1:1" hidden="1">
      <c r="A5560" s="5"/>
    </row>
    <row r="5561" spans="1:1" hidden="1">
      <c r="A5561" s="5"/>
    </row>
    <row r="5562" spans="1:1" hidden="1">
      <c r="A5562" s="5"/>
    </row>
    <row r="5563" spans="1:1" hidden="1">
      <c r="A5563" s="5"/>
    </row>
    <row r="5564" spans="1:1" hidden="1">
      <c r="A5564" s="5"/>
    </row>
    <row r="5565" spans="1:1" hidden="1">
      <c r="A5565" s="5"/>
    </row>
    <row r="5566" spans="1:1" hidden="1">
      <c r="A5566" s="5"/>
    </row>
    <row r="5567" spans="1:1" hidden="1">
      <c r="A5567" s="5"/>
    </row>
    <row r="5568" spans="1:1" hidden="1">
      <c r="A5568" s="5"/>
    </row>
    <row r="5569" spans="1:1" hidden="1">
      <c r="A5569" s="5"/>
    </row>
    <row r="5570" spans="1:1" hidden="1">
      <c r="A5570" s="5"/>
    </row>
    <row r="5571" spans="1:1" hidden="1">
      <c r="A5571" s="5"/>
    </row>
    <row r="5572" spans="1:1" hidden="1">
      <c r="A5572" s="5"/>
    </row>
    <row r="5573" spans="1:1" hidden="1">
      <c r="A5573" s="5"/>
    </row>
    <row r="5574" spans="1:1" hidden="1">
      <c r="A5574" s="5"/>
    </row>
    <row r="5575" spans="1:1" hidden="1">
      <c r="A5575" s="5"/>
    </row>
    <row r="5576" spans="1:1" hidden="1">
      <c r="A5576" s="5"/>
    </row>
    <row r="5577" spans="1:1" hidden="1">
      <c r="A5577" s="5"/>
    </row>
    <row r="5578" spans="1:1" hidden="1">
      <c r="A5578" s="5"/>
    </row>
    <row r="5579" spans="1:1" hidden="1">
      <c r="A5579" s="5"/>
    </row>
    <row r="5580" spans="1:1" hidden="1">
      <c r="A5580" s="5"/>
    </row>
    <row r="5581" spans="1:1" hidden="1">
      <c r="A5581" s="5"/>
    </row>
    <row r="5582" spans="1:1" hidden="1">
      <c r="A5582" s="5"/>
    </row>
    <row r="5583" spans="1:1" hidden="1">
      <c r="A5583" s="5"/>
    </row>
    <row r="5584" spans="1:1" hidden="1">
      <c r="A5584" s="5"/>
    </row>
    <row r="5585" spans="1:1" hidden="1">
      <c r="A5585" s="5"/>
    </row>
    <row r="5586" spans="1:1" hidden="1">
      <c r="A5586" s="5"/>
    </row>
    <row r="5587" spans="1:1" hidden="1">
      <c r="A5587" s="5"/>
    </row>
    <row r="5588" spans="1:1" hidden="1">
      <c r="A5588" s="5"/>
    </row>
    <row r="5589" spans="1:1" hidden="1">
      <c r="A5589" s="5"/>
    </row>
    <row r="5590" spans="1:1" hidden="1">
      <c r="A5590" s="5"/>
    </row>
    <row r="5591" spans="1:1" hidden="1">
      <c r="A5591" s="5"/>
    </row>
    <row r="5592" spans="1:1" hidden="1">
      <c r="A5592" s="5"/>
    </row>
    <row r="5593" spans="1:1" hidden="1">
      <c r="A5593" s="5"/>
    </row>
    <row r="5594" spans="1:1" hidden="1">
      <c r="A5594" s="5"/>
    </row>
    <row r="5595" spans="1:1" hidden="1">
      <c r="A5595" s="5"/>
    </row>
    <row r="5596" spans="1:1" hidden="1">
      <c r="A5596" s="5"/>
    </row>
    <row r="5597" spans="1:1" hidden="1">
      <c r="A5597" s="5"/>
    </row>
    <row r="5598" spans="1:1" hidden="1">
      <c r="A5598" s="5"/>
    </row>
    <row r="5599" spans="1:1" hidden="1">
      <c r="A5599" s="5"/>
    </row>
    <row r="5600" spans="1:1" hidden="1">
      <c r="A5600" s="5"/>
    </row>
    <row r="5601" spans="1:1" hidden="1">
      <c r="A5601" s="5"/>
    </row>
    <row r="5602" spans="1:1" hidden="1">
      <c r="A5602" s="5"/>
    </row>
    <row r="5603" spans="1:1" hidden="1">
      <c r="A5603" s="5"/>
    </row>
    <row r="5604" spans="1:1" hidden="1">
      <c r="A5604" s="5"/>
    </row>
    <row r="5605" spans="1:1" hidden="1">
      <c r="A5605" s="5"/>
    </row>
    <row r="5606" spans="1:1" hidden="1">
      <c r="A5606" s="5"/>
    </row>
    <row r="5607" spans="1:1" hidden="1">
      <c r="A5607" s="5"/>
    </row>
    <row r="5608" spans="1:1" hidden="1">
      <c r="A5608" s="5"/>
    </row>
    <row r="5609" spans="1:1" hidden="1">
      <c r="A5609" s="5"/>
    </row>
    <row r="5610" spans="1:1" hidden="1">
      <c r="A5610" s="5"/>
    </row>
    <row r="5611" spans="1:1" hidden="1">
      <c r="A5611" s="5"/>
    </row>
    <row r="5612" spans="1:1" hidden="1">
      <c r="A5612" s="5"/>
    </row>
    <row r="5613" spans="1:1" hidden="1">
      <c r="A5613" s="5"/>
    </row>
    <row r="5614" spans="1:1" hidden="1">
      <c r="A5614" s="5"/>
    </row>
    <row r="5615" spans="1:1" hidden="1">
      <c r="A5615" s="5"/>
    </row>
    <row r="5616" spans="1:1" hidden="1">
      <c r="A5616" s="5"/>
    </row>
    <row r="5617" spans="1:1" hidden="1">
      <c r="A5617" s="5"/>
    </row>
    <row r="5618" spans="1:1" hidden="1">
      <c r="A5618" s="5"/>
    </row>
    <row r="5619" spans="1:1" hidden="1">
      <c r="A5619" s="5"/>
    </row>
    <row r="5620" spans="1:1" hidden="1">
      <c r="A5620" s="5"/>
    </row>
    <row r="5621" spans="1:1" hidden="1">
      <c r="A5621" s="5"/>
    </row>
    <row r="5622" spans="1:1" hidden="1">
      <c r="A5622" s="5"/>
    </row>
    <row r="5623" spans="1:1" hidden="1">
      <c r="A5623" s="5"/>
    </row>
    <row r="5624" spans="1:1" hidden="1">
      <c r="A5624" s="5"/>
    </row>
    <row r="5625" spans="1:1" hidden="1">
      <c r="A5625" s="5"/>
    </row>
    <row r="5626" spans="1:1" hidden="1">
      <c r="A5626" s="5"/>
    </row>
    <row r="5627" spans="1:1" hidden="1">
      <c r="A5627" s="5"/>
    </row>
    <row r="5628" spans="1:1" hidden="1">
      <c r="A5628" s="5"/>
    </row>
    <row r="5629" spans="1:1" hidden="1">
      <c r="A5629" s="5"/>
    </row>
    <row r="5630" spans="1:1" hidden="1">
      <c r="A5630" s="5"/>
    </row>
    <row r="5631" spans="1:1" hidden="1">
      <c r="A5631" s="5"/>
    </row>
    <row r="5632" spans="1:1" hidden="1">
      <c r="A5632" s="5"/>
    </row>
    <row r="5633" spans="1:1" hidden="1">
      <c r="A5633" s="5"/>
    </row>
    <row r="5634" spans="1:1" hidden="1">
      <c r="A5634" s="5"/>
    </row>
    <row r="5635" spans="1:1" hidden="1">
      <c r="A5635" s="5"/>
    </row>
    <row r="5636" spans="1:1" hidden="1">
      <c r="A5636" s="5"/>
    </row>
    <row r="5637" spans="1:1" hidden="1">
      <c r="A5637" s="5"/>
    </row>
    <row r="5638" spans="1:1" hidden="1">
      <c r="A5638" s="5"/>
    </row>
    <row r="5639" spans="1:1" hidden="1">
      <c r="A5639" s="5"/>
    </row>
    <row r="5640" spans="1:1" hidden="1">
      <c r="A5640" s="5"/>
    </row>
    <row r="5641" spans="1:1" hidden="1">
      <c r="A5641" s="5"/>
    </row>
    <row r="5642" spans="1:1" hidden="1">
      <c r="A5642" s="5"/>
    </row>
    <row r="5643" spans="1:1" hidden="1">
      <c r="A5643" s="5"/>
    </row>
    <row r="5644" spans="1:1" hidden="1">
      <c r="A5644" s="5"/>
    </row>
    <row r="5645" spans="1:1" hidden="1">
      <c r="A5645" s="5"/>
    </row>
    <row r="5646" spans="1:1" hidden="1">
      <c r="A5646" s="5"/>
    </row>
    <row r="5647" spans="1:1" hidden="1">
      <c r="A5647" s="5"/>
    </row>
    <row r="5648" spans="1:1" hidden="1">
      <c r="A5648" s="5"/>
    </row>
    <row r="5649" spans="1:1" hidden="1">
      <c r="A5649" s="5"/>
    </row>
    <row r="5650" spans="1:1" hidden="1">
      <c r="A5650" s="5"/>
    </row>
    <row r="5651" spans="1:1" hidden="1">
      <c r="A5651" s="5"/>
    </row>
    <row r="5652" spans="1:1" hidden="1">
      <c r="A5652" s="5"/>
    </row>
    <row r="5653" spans="1:1" hidden="1">
      <c r="A5653" s="5"/>
    </row>
    <row r="5654" spans="1:1" hidden="1">
      <c r="A5654" s="5"/>
    </row>
    <row r="5655" spans="1:1" hidden="1">
      <c r="A5655" s="5"/>
    </row>
    <row r="5656" spans="1:1" hidden="1">
      <c r="A5656" s="5"/>
    </row>
    <row r="5657" spans="1:1" hidden="1">
      <c r="A5657" s="5"/>
    </row>
    <row r="5658" spans="1:1" hidden="1">
      <c r="A5658" s="5"/>
    </row>
    <row r="5659" spans="1:1" hidden="1">
      <c r="A5659" s="5"/>
    </row>
    <row r="5660" spans="1:1" hidden="1">
      <c r="A5660" s="5"/>
    </row>
    <row r="5661" spans="1:1" hidden="1">
      <c r="A5661" s="5"/>
    </row>
    <row r="5662" spans="1:1" hidden="1">
      <c r="A5662" s="5"/>
    </row>
    <row r="5663" spans="1:1" hidden="1">
      <c r="A5663" s="5"/>
    </row>
    <row r="5664" spans="1:1" hidden="1">
      <c r="A5664" s="5"/>
    </row>
    <row r="5665" spans="1:1" hidden="1">
      <c r="A5665" s="5"/>
    </row>
    <row r="5666" spans="1:1" hidden="1">
      <c r="A5666" s="5"/>
    </row>
    <row r="5667" spans="1:1" hidden="1">
      <c r="A5667" s="5"/>
    </row>
    <row r="5668" spans="1:1" hidden="1">
      <c r="A5668" s="5"/>
    </row>
    <row r="5669" spans="1:1" hidden="1">
      <c r="A5669" s="5"/>
    </row>
    <row r="5670" spans="1:1" hidden="1">
      <c r="A5670" s="5"/>
    </row>
    <row r="5671" spans="1:1" hidden="1">
      <c r="A5671" s="5"/>
    </row>
    <row r="5672" spans="1:1" hidden="1">
      <c r="A5672" s="5"/>
    </row>
    <row r="5673" spans="1:1" hidden="1">
      <c r="A5673" s="5"/>
    </row>
    <row r="5674" spans="1:1" hidden="1">
      <c r="A5674" s="5"/>
    </row>
    <row r="5675" spans="1:1" hidden="1">
      <c r="A5675" s="5"/>
    </row>
    <row r="5676" spans="1:1" hidden="1">
      <c r="A5676" s="5"/>
    </row>
    <row r="5677" spans="1:1" hidden="1">
      <c r="A5677" s="5"/>
    </row>
    <row r="5678" spans="1:1" hidden="1">
      <c r="A5678" s="5"/>
    </row>
    <row r="5679" spans="1:1" hidden="1">
      <c r="A5679" s="5"/>
    </row>
    <row r="5680" spans="1:1" hidden="1">
      <c r="A5680" s="5"/>
    </row>
    <row r="5681" spans="1:1" hidden="1">
      <c r="A5681" s="5"/>
    </row>
    <row r="5682" spans="1:1" hidden="1">
      <c r="A5682" s="5"/>
    </row>
    <row r="5683" spans="1:1" hidden="1">
      <c r="A5683" s="5"/>
    </row>
    <row r="5684" spans="1:1" hidden="1">
      <c r="A5684" s="5"/>
    </row>
    <row r="5685" spans="1:1" hidden="1">
      <c r="A5685" s="5"/>
    </row>
    <row r="5686" spans="1:1" hidden="1">
      <c r="A5686" s="5"/>
    </row>
    <row r="5687" spans="1:1" hidden="1">
      <c r="A5687" s="5"/>
    </row>
    <row r="5688" spans="1:1" hidden="1">
      <c r="A5688" s="5"/>
    </row>
    <row r="5689" spans="1:1" hidden="1">
      <c r="A5689" s="5"/>
    </row>
    <row r="5690" spans="1:1" hidden="1">
      <c r="A5690" s="5"/>
    </row>
    <row r="5691" spans="1:1" hidden="1">
      <c r="A5691" s="5"/>
    </row>
    <row r="5692" spans="1:1" hidden="1">
      <c r="A5692" s="5"/>
    </row>
    <row r="5693" spans="1:1" hidden="1">
      <c r="A5693" s="5"/>
    </row>
    <row r="5694" spans="1:1" hidden="1">
      <c r="A5694" s="5"/>
    </row>
    <row r="5695" spans="1:1" hidden="1">
      <c r="A5695" s="5"/>
    </row>
    <row r="5696" spans="1:1" hidden="1">
      <c r="A5696" s="5"/>
    </row>
    <row r="5697" spans="1:1" hidden="1">
      <c r="A5697" s="5"/>
    </row>
    <row r="5698" spans="1:1" hidden="1">
      <c r="A5698" s="5"/>
    </row>
    <row r="5699" spans="1:1" hidden="1">
      <c r="A5699" s="5"/>
    </row>
    <row r="5700" spans="1:1" hidden="1">
      <c r="A5700" s="5"/>
    </row>
    <row r="5701" spans="1:1" hidden="1">
      <c r="A5701" s="5"/>
    </row>
    <row r="5702" spans="1:1" hidden="1">
      <c r="A5702" s="5"/>
    </row>
    <row r="5703" spans="1:1" hidden="1">
      <c r="A5703" s="5"/>
    </row>
    <row r="5704" spans="1:1" hidden="1">
      <c r="A5704" s="5"/>
    </row>
    <row r="5705" spans="1:1" hidden="1">
      <c r="A5705" s="5"/>
    </row>
    <row r="5706" spans="1:1" hidden="1">
      <c r="A5706" s="5"/>
    </row>
    <row r="5707" spans="1:1" hidden="1">
      <c r="A5707" s="5"/>
    </row>
    <row r="5708" spans="1:1" hidden="1">
      <c r="A5708" s="5"/>
    </row>
    <row r="5709" spans="1:1" hidden="1">
      <c r="A5709" s="5"/>
    </row>
    <row r="5710" spans="1:1" hidden="1">
      <c r="A5710" s="5"/>
    </row>
    <row r="5711" spans="1:1" hidden="1">
      <c r="A5711" s="5"/>
    </row>
    <row r="5712" spans="1:1" hidden="1">
      <c r="A5712" s="5"/>
    </row>
    <row r="5713" spans="1:1" hidden="1">
      <c r="A5713" s="5"/>
    </row>
    <row r="5714" spans="1:1" hidden="1">
      <c r="A5714" s="5"/>
    </row>
    <row r="5715" spans="1:1" hidden="1">
      <c r="A5715" s="5"/>
    </row>
    <row r="5716" spans="1:1" hidden="1">
      <c r="A5716" s="5"/>
    </row>
    <row r="5717" spans="1:1" hidden="1">
      <c r="A5717" s="5"/>
    </row>
    <row r="5718" spans="1:1" hidden="1">
      <c r="A5718" s="5"/>
    </row>
    <row r="5719" spans="1:1" hidden="1">
      <c r="A5719" s="5"/>
    </row>
    <row r="5720" spans="1:1" hidden="1">
      <c r="A5720" s="5"/>
    </row>
    <row r="5721" spans="1:1" hidden="1">
      <c r="A5721" s="5"/>
    </row>
    <row r="5722" spans="1:1" hidden="1">
      <c r="A5722" s="5"/>
    </row>
    <row r="5723" spans="1:1" hidden="1">
      <c r="A5723" s="5"/>
    </row>
    <row r="5724" spans="1:1" hidden="1">
      <c r="A5724" s="5"/>
    </row>
    <row r="5725" spans="1:1" hidden="1">
      <c r="A5725" s="5"/>
    </row>
    <row r="5726" spans="1:1" hidden="1">
      <c r="A5726" s="5"/>
    </row>
    <row r="5727" spans="1:1" hidden="1">
      <c r="A5727" s="5"/>
    </row>
    <row r="5728" spans="1:1" hidden="1">
      <c r="A5728" s="5"/>
    </row>
    <row r="5729" spans="1:1" hidden="1">
      <c r="A5729" s="5"/>
    </row>
    <row r="5730" spans="1:1" hidden="1">
      <c r="A5730" s="5"/>
    </row>
    <row r="5731" spans="1:1" hidden="1">
      <c r="A5731" s="5"/>
    </row>
    <row r="5732" spans="1:1" hidden="1">
      <c r="A5732" s="5"/>
    </row>
    <row r="5733" spans="1:1" hidden="1">
      <c r="A5733" s="5"/>
    </row>
    <row r="5734" spans="1:1" hidden="1">
      <c r="A5734" s="5"/>
    </row>
    <row r="5735" spans="1:1" hidden="1">
      <c r="A5735" s="5"/>
    </row>
    <row r="5736" spans="1:1" hidden="1">
      <c r="A5736" s="5"/>
    </row>
    <row r="5737" spans="1:1" hidden="1">
      <c r="A5737" s="5"/>
    </row>
    <row r="5738" spans="1:1" hidden="1">
      <c r="A5738" s="5"/>
    </row>
    <row r="5739" spans="1:1" hidden="1">
      <c r="A5739" s="5"/>
    </row>
    <row r="5740" spans="1:1" hidden="1">
      <c r="A5740" s="5"/>
    </row>
    <row r="5741" spans="1:1" hidden="1">
      <c r="A5741" s="5"/>
    </row>
    <row r="5742" spans="1:1" hidden="1">
      <c r="A5742" s="5"/>
    </row>
    <row r="5743" spans="1:1" hidden="1">
      <c r="A5743" s="5"/>
    </row>
    <row r="5744" spans="1:1" hidden="1">
      <c r="A5744" s="5"/>
    </row>
    <row r="5745" spans="1:1" hidden="1">
      <c r="A5745" s="5"/>
    </row>
    <row r="5746" spans="1:1" hidden="1">
      <c r="A5746" s="5"/>
    </row>
    <row r="5747" spans="1:1" hidden="1">
      <c r="A5747" s="5"/>
    </row>
    <row r="5748" spans="1:1" hidden="1">
      <c r="A5748" s="5"/>
    </row>
    <row r="5749" spans="1:1" hidden="1">
      <c r="A5749" s="5"/>
    </row>
    <row r="5750" spans="1:1" hidden="1">
      <c r="A5750" s="5"/>
    </row>
    <row r="5751" spans="1:1" hidden="1">
      <c r="A5751" s="5"/>
    </row>
    <row r="5752" spans="1:1" hidden="1">
      <c r="A5752" s="5"/>
    </row>
    <row r="5753" spans="1:1" hidden="1">
      <c r="A5753" s="5"/>
    </row>
    <row r="5754" spans="1:1" hidden="1">
      <c r="A5754" s="5"/>
    </row>
    <row r="5755" spans="1:1" hidden="1">
      <c r="A5755" s="5"/>
    </row>
    <row r="5756" spans="1:1" hidden="1">
      <c r="A5756" s="5"/>
    </row>
    <row r="5757" spans="1:1" hidden="1">
      <c r="A5757" s="5"/>
    </row>
    <row r="5758" spans="1:1" hidden="1">
      <c r="A5758" s="5"/>
    </row>
    <row r="5759" spans="1:1" hidden="1">
      <c r="A5759" s="5"/>
    </row>
    <row r="5760" spans="1:1" hidden="1">
      <c r="A5760" s="5"/>
    </row>
    <row r="5761" spans="1:1" hidden="1">
      <c r="A5761" s="5"/>
    </row>
    <row r="5762" spans="1:1" hidden="1">
      <c r="A5762" s="5"/>
    </row>
    <row r="5763" spans="1:1" hidden="1">
      <c r="A5763" s="5"/>
    </row>
    <row r="5764" spans="1:1" hidden="1">
      <c r="A5764" s="5"/>
    </row>
    <row r="5765" spans="1:1" hidden="1">
      <c r="A5765" s="5"/>
    </row>
    <row r="5766" spans="1:1" hidden="1">
      <c r="A5766" s="5"/>
    </row>
    <row r="5767" spans="1:1" hidden="1">
      <c r="A5767" s="5"/>
    </row>
    <row r="5768" spans="1:1" hidden="1">
      <c r="A5768" s="5"/>
    </row>
    <row r="5769" spans="1:1" hidden="1">
      <c r="A5769" s="5"/>
    </row>
    <row r="5770" spans="1:1" hidden="1">
      <c r="A5770" s="5"/>
    </row>
    <row r="5771" spans="1:1" hidden="1">
      <c r="A5771" s="5"/>
    </row>
    <row r="5772" spans="1:1" hidden="1">
      <c r="A5772" s="5"/>
    </row>
    <row r="5773" spans="1:1" hidden="1">
      <c r="A5773" s="5"/>
    </row>
    <row r="5774" spans="1:1" hidden="1">
      <c r="A5774" s="5"/>
    </row>
    <row r="5775" spans="1:1" hidden="1">
      <c r="A5775" s="5"/>
    </row>
    <row r="5776" spans="1:1" hidden="1">
      <c r="A5776" s="5"/>
    </row>
    <row r="5777" spans="1:1" hidden="1">
      <c r="A5777" s="5"/>
    </row>
    <row r="5778" spans="1:1" hidden="1">
      <c r="A5778" s="5"/>
    </row>
    <row r="5779" spans="1:1" hidden="1">
      <c r="A5779" s="5"/>
    </row>
    <row r="5780" spans="1:1" hidden="1">
      <c r="A5780" s="5"/>
    </row>
    <row r="5781" spans="1:1" hidden="1">
      <c r="A5781" s="5"/>
    </row>
    <row r="5782" spans="1:1" hidden="1">
      <c r="A5782" s="5"/>
    </row>
    <row r="5783" spans="1:1" hidden="1">
      <c r="A5783" s="5"/>
    </row>
    <row r="5784" spans="1:1" hidden="1">
      <c r="A5784" s="5"/>
    </row>
    <row r="5785" spans="1:1" hidden="1">
      <c r="A5785" s="5"/>
    </row>
    <row r="5786" spans="1:1" hidden="1">
      <c r="A5786" s="5"/>
    </row>
    <row r="5787" spans="1:1" hidden="1">
      <c r="A5787" s="5"/>
    </row>
    <row r="5788" spans="1:1" hidden="1">
      <c r="A5788" s="5"/>
    </row>
    <row r="5789" spans="1:1" hidden="1">
      <c r="A5789" s="5"/>
    </row>
    <row r="5790" spans="1:1" hidden="1">
      <c r="A5790" s="5"/>
    </row>
    <row r="5791" spans="1:1" hidden="1">
      <c r="A5791" s="5"/>
    </row>
    <row r="5792" spans="1:1" hidden="1">
      <c r="A5792" s="5"/>
    </row>
    <row r="5793" spans="1:1" hidden="1">
      <c r="A5793" s="5"/>
    </row>
    <row r="5794" spans="1:1" hidden="1">
      <c r="A5794" s="5"/>
    </row>
    <row r="5795" spans="1:1" hidden="1">
      <c r="A5795" s="5"/>
    </row>
    <row r="5796" spans="1:1" hidden="1">
      <c r="A5796" s="5"/>
    </row>
    <row r="5797" spans="1:1" hidden="1">
      <c r="A5797" s="5"/>
    </row>
    <row r="5798" spans="1:1" hidden="1">
      <c r="A5798" s="5"/>
    </row>
    <row r="5799" spans="1:1" hidden="1">
      <c r="A5799" s="5"/>
    </row>
    <row r="5800" spans="1:1" hidden="1">
      <c r="A5800" s="5"/>
    </row>
    <row r="5801" spans="1:1" hidden="1">
      <c r="A5801" s="5"/>
    </row>
    <row r="5802" spans="1:1" hidden="1">
      <c r="A5802" s="5"/>
    </row>
    <row r="5803" spans="1:1" hidden="1">
      <c r="A5803" s="5"/>
    </row>
    <row r="5804" spans="1:1" hidden="1">
      <c r="A5804" s="5"/>
    </row>
    <row r="5805" spans="1:1" hidden="1">
      <c r="A5805" s="5"/>
    </row>
    <row r="5806" spans="1:1" hidden="1">
      <c r="A5806" s="5"/>
    </row>
    <row r="5807" spans="1:1" hidden="1">
      <c r="A5807" s="5"/>
    </row>
    <row r="5808" spans="1:1" hidden="1">
      <c r="A5808" s="5"/>
    </row>
    <row r="5809" spans="1:1" hidden="1">
      <c r="A5809" s="5"/>
    </row>
    <row r="5810" spans="1:1" hidden="1">
      <c r="A5810" s="5"/>
    </row>
    <row r="5811" spans="1:1" hidden="1">
      <c r="A5811" s="5"/>
    </row>
    <row r="5812" spans="1:1" hidden="1">
      <c r="A5812" s="5"/>
    </row>
    <row r="5813" spans="1:1" hidden="1">
      <c r="A5813" s="5"/>
    </row>
    <row r="5814" spans="1:1" hidden="1">
      <c r="A5814" s="5"/>
    </row>
    <row r="5815" spans="1:1" hidden="1">
      <c r="A5815" s="5"/>
    </row>
    <row r="5816" spans="1:1" hidden="1">
      <c r="A5816" s="5"/>
    </row>
    <row r="5817" spans="1:1" hidden="1">
      <c r="A5817" s="5"/>
    </row>
    <row r="5818" spans="1:1" hidden="1">
      <c r="A5818" s="5"/>
    </row>
    <row r="5819" spans="1:1" hidden="1">
      <c r="A5819" s="5"/>
    </row>
    <row r="5820" spans="1:1" hidden="1">
      <c r="A5820" s="5"/>
    </row>
    <row r="5821" spans="1:1" hidden="1">
      <c r="A5821" s="5"/>
    </row>
    <row r="5822" spans="1:1" hidden="1">
      <c r="A5822" s="5"/>
    </row>
    <row r="5823" spans="1:1" hidden="1">
      <c r="A5823" s="5"/>
    </row>
    <row r="5824" spans="1:1" hidden="1">
      <c r="A5824" s="5"/>
    </row>
    <row r="5825" spans="1:1" hidden="1">
      <c r="A5825" s="5"/>
    </row>
    <row r="5826" spans="1:1" hidden="1">
      <c r="A5826" s="5"/>
    </row>
    <row r="5827" spans="1:1" hidden="1">
      <c r="A5827" s="5"/>
    </row>
    <row r="5828" spans="1:1" hidden="1">
      <c r="A5828" s="5"/>
    </row>
    <row r="5829" spans="1:1" hidden="1">
      <c r="A5829" s="5"/>
    </row>
    <row r="5830" spans="1:1" hidden="1">
      <c r="A5830" s="5"/>
    </row>
    <row r="5831" spans="1:1" hidden="1">
      <c r="A5831" s="5"/>
    </row>
    <row r="5832" spans="1:1" hidden="1">
      <c r="A5832" s="5"/>
    </row>
    <row r="5833" spans="1:1" hidden="1">
      <c r="A5833" s="5"/>
    </row>
    <row r="5834" spans="1:1" hidden="1">
      <c r="A5834" s="5"/>
    </row>
    <row r="5835" spans="1:1" hidden="1">
      <c r="A5835" s="5"/>
    </row>
    <row r="5836" spans="1:1" hidden="1">
      <c r="A5836" s="5"/>
    </row>
    <row r="5837" spans="1:1" hidden="1">
      <c r="A5837" s="5"/>
    </row>
    <row r="5838" spans="1:1" hidden="1">
      <c r="A5838" s="5"/>
    </row>
    <row r="5839" spans="1:1" hidden="1">
      <c r="A5839" s="5"/>
    </row>
    <row r="5840" spans="1:1" hidden="1">
      <c r="A5840" s="5"/>
    </row>
    <row r="5841" spans="1:1" hidden="1">
      <c r="A5841" s="5"/>
    </row>
    <row r="5842" spans="1:1" hidden="1">
      <c r="A5842" s="5"/>
    </row>
    <row r="5843" spans="1:1" hidden="1">
      <c r="A5843" s="5"/>
    </row>
    <row r="5844" spans="1:1" hidden="1">
      <c r="A5844" s="5"/>
    </row>
    <row r="5845" spans="1:1" hidden="1">
      <c r="A5845" s="5"/>
    </row>
    <row r="5846" spans="1:1" hidden="1">
      <c r="A5846" s="5"/>
    </row>
    <row r="5847" spans="1:1" hidden="1">
      <c r="A5847" s="5"/>
    </row>
    <row r="5848" spans="1:1" hidden="1">
      <c r="A5848" s="5"/>
    </row>
    <row r="5849" spans="1:1" hidden="1">
      <c r="A5849" s="5"/>
    </row>
    <row r="5850" spans="1:1" hidden="1">
      <c r="A5850" s="5"/>
    </row>
    <row r="5851" spans="1:1" hidden="1">
      <c r="A5851" s="5"/>
    </row>
    <row r="5852" spans="1:1" hidden="1">
      <c r="A5852" s="5"/>
    </row>
    <row r="5853" spans="1:1" hidden="1">
      <c r="A5853" s="5"/>
    </row>
    <row r="5854" spans="1:1" hidden="1">
      <c r="A5854" s="5"/>
    </row>
    <row r="5855" spans="1:1" hidden="1">
      <c r="A5855" s="5"/>
    </row>
    <row r="5856" spans="1:1" hidden="1">
      <c r="A5856" s="5"/>
    </row>
    <row r="5857" spans="1:1" hidden="1">
      <c r="A5857" s="5"/>
    </row>
    <row r="5858" spans="1:1" hidden="1">
      <c r="A5858" s="5"/>
    </row>
    <row r="5859" spans="1:1" hidden="1">
      <c r="A5859" s="5"/>
    </row>
    <row r="5860" spans="1:1" hidden="1">
      <c r="A5860" s="5"/>
    </row>
    <row r="5861" spans="1:1" hidden="1">
      <c r="A5861" s="5"/>
    </row>
    <row r="5862" spans="1:1" hidden="1">
      <c r="A5862" s="5"/>
    </row>
    <row r="5863" spans="1:1" hidden="1">
      <c r="A5863" s="5"/>
    </row>
    <row r="5864" spans="1:1" hidden="1">
      <c r="A5864" s="5"/>
    </row>
    <row r="5865" spans="1:1" hidden="1">
      <c r="A5865" s="5"/>
    </row>
    <row r="5866" spans="1:1" hidden="1">
      <c r="A5866" s="5"/>
    </row>
    <row r="5867" spans="1:1" hidden="1">
      <c r="A5867" s="5"/>
    </row>
    <row r="5868" spans="1:1" hidden="1">
      <c r="A5868" s="5"/>
    </row>
    <row r="5869" spans="1:1" hidden="1">
      <c r="A5869" s="5"/>
    </row>
    <row r="5870" spans="1:1" hidden="1">
      <c r="A5870" s="5"/>
    </row>
    <row r="5871" spans="1:1" hidden="1">
      <c r="A5871" s="5"/>
    </row>
    <row r="5872" spans="1:1" hidden="1">
      <c r="A5872" s="5"/>
    </row>
    <row r="5873" spans="1:1" hidden="1">
      <c r="A5873" s="5"/>
    </row>
    <row r="5874" spans="1:1" hidden="1">
      <c r="A5874" s="5"/>
    </row>
    <row r="5875" spans="1:1" hidden="1">
      <c r="A5875" s="5"/>
    </row>
    <row r="5876" spans="1:1" hidden="1">
      <c r="A5876" s="5"/>
    </row>
    <row r="5877" spans="1:1" hidden="1">
      <c r="A5877" s="5"/>
    </row>
    <row r="5878" spans="1:1" hidden="1">
      <c r="A5878" s="5"/>
    </row>
    <row r="5879" spans="1:1" hidden="1">
      <c r="A5879" s="5"/>
    </row>
    <row r="5880" spans="1:1" hidden="1">
      <c r="A5880" s="5"/>
    </row>
    <row r="5881" spans="1:1" hidden="1">
      <c r="A5881" s="5"/>
    </row>
    <row r="5882" spans="1:1" hidden="1">
      <c r="A5882" s="5"/>
    </row>
    <row r="5883" spans="1:1" hidden="1">
      <c r="A5883" s="5"/>
    </row>
    <row r="5884" spans="1:1" hidden="1">
      <c r="A5884" s="5"/>
    </row>
    <row r="5885" spans="1:1" hidden="1">
      <c r="A5885" s="5"/>
    </row>
    <row r="5886" spans="1:1" hidden="1">
      <c r="A5886" s="5"/>
    </row>
    <row r="5887" spans="1:1" hidden="1">
      <c r="A5887" s="5"/>
    </row>
    <row r="5888" spans="1:1" hidden="1">
      <c r="A5888" s="5"/>
    </row>
    <row r="5889" spans="1:1" hidden="1">
      <c r="A5889" s="5"/>
    </row>
    <row r="5890" spans="1:1" hidden="1">
      <c r="A5890" s="5"/>
    </row>
    <row r="5891" spans="1:1" hidden="1">
      <c r="A5891" s="5"/>
    </row>
    <row r="5892" spans="1:1" hidden="1">
      <c r="A5892" s="5"/>
    </row>
    <row r="5893" spans="1:1" hidden="1">
      <c r="A5893" s="5"/>
    </row>
    <row r="5894" spans="1:1" hidden="1">
      <c r="A5894" s="5"/>
    </row>
    <row r="5895" spans="1:1" hidden="1">
      <c r="A5895" s="5"/>
    </row>
    <row r="5896" spans="1:1" hidden="1">
      <c r="A5896" s="5"/>
    </row>
    <row r="5897" spans="1:1" hidden="1">
      <c r="A5897" s="5"/>
    </row>
    <row r="5898" spans="1:1" hidden="1">
      <c r="A5898" s="5"/>
    </row>
    <row r="5899" spans="1:1" hidden="1">
      <c r="A5899" s="5"/>
    </row>
    <row r="5900" spans="1:1" hidden="1">
      <c r="A5900" s="5"/>
    </row>
    <row r="5901" spans="1:1" hidden="1">
      <c r="A5901" s="5"/>
    </row>
    <row r="5902" spans="1:1" hidden="1">
      <c r="A5902" s="5"/>
    </row>
    <row r="5903" spans="1:1" hidden="1">
      <c r="A5903" s="5"/>
    </row>
    <row r="5904" spans="1:1" hidden="1">
      <c r="A5904" s="5"/>
    </row>
    <row r="5905" spans="1:1" hidden="1">
      <c r="A5905" s="5"/>
    </row>
    <row r="5906" spans="1:1" hidden="1">
      <c r="A5906" s="5"/>
    </row>
    <row r="5907" spans="1:1" hidden="1">
      <c r="A5907" s="5"/>
    </row>
    <row r="5908" spans="1:1" hidden="1">
      <c r="A5908" s="5"/>
    </row>
    <row r="5909" spans="1:1" hidden="1">
      <c r="A5909" s="5"/>
    </row>
    <row r="5910" spans="1:1" hidden="1">
      <c r="A5910" s="5"/>
    </row>
    <row r="5911" spans="1:1" hidden="1">
      <c r="A5911" s="5"/>
    </row>
    <row r="5912" spans="1:1" hidden="1">
      <c r="A5912" s="5"/>
    </row>
    <row r="5913" spans="1:1" hidden="1">
      <c r="A5913" s="5"/>
    </row>
    <row r="5914" spans="1:1" hidden="1">
      <c r="A5914" s="5"/>
    </row>
    <row r="5915" spans="1:1" hidden="1">
      <c r="A5915" s="5"/>
    </row>
    <row r="5916" spans="1:1" hidden="1">
      <c r="A5916" s="5"/>
    </row>
    <row r="5917" spans="1:1" hidden="1">
      <c r="A5917" s="5"/>
    </row>
    <row r="5918" spans="1:1" hidden="1">
      <c r="A5918" s="5"/>
    </row>
    <row r="5919" spans="1:1" hidden="1">
      <c r="A5919" s="5"/>
    </row>
    <row r="5920" spans="1:1" hidden="1">
      <c r="A5920" s="5"/>
    </row>
    <row r="5921" spans="1:1" hidden="1">
      <c r="A5921" s="5"/>
    </row>
    <row r="5922" spans="1:1" hidden="1">
      <c r="A5922" s="5"/>
    </row>
    <row r="5923" spans="1:1" hidden="1">
      <c r="A5923" s="5"/>
    </row>
    <row r="5924" spans="1:1" hidden="1">
      <c r="A5924" s="5"/>
    </row>
    <row r="5925" spans="1:1" hidden="1">
      <c r="A5925" s="5"/>
    </row>
    <row r="5926" spans="1:1" hidden="1">
      <c r="A5926" s="5"/>
    </row>
    <row r="5927" spans="1:1" hidden="1">
      <c r="A5927" s="5"/>
    </row>
    <row r="5928" spans="1:1" hidden="1">
      <c r="A5928" s="5"/>
    </row>
    <row r="5929" spans="1:1" hidden="1">
      <c r="A5929" s="5"/>
    </row>
    <row r="5930" spans="1:1" hidden="1">
      <c r="A5930" s="5"/>
    </row>
    <row r="5931" spans="1:1" hidden="1">
      <c r="A5931" s="5"/>
    </row>
    <row r="5932" spans="1:1" hidden="1">
      <c r="A5932" s="5"/>
    </row>
    <row r="5933" spans="1:1" hidden="1">
      <c r="A5933" s="5"/>
    </row>
    <row r="5934" spans="1:1" hidden="1">
      <c r="A5934" s="5"/>
    </row>
    <row r="5935" spans="1:1" hidden="1">
      <c r="A5935" s="5"/>
    </row>
    <row r="5936" spans="1:1" hidden="1">
      <c r="A5936" s="5"/>
    </row>
    <row r="5937" spans="1:1" hidden="1">
      <c r="A5937" s="5"/>
    </row>
    <row r="5938" spans="1:1" hidden="1">
      <c r="A5938" s="5"/>
    </row>
    <row r="5939" spans="1:1" hidden="1">
      <c r="A5939" s="5"/>
    </row>
    <row r="5940" spans="1:1" hidden="1">
      <c r="A5940" s="5"/>
    </row>
    <row r="5941" spans="1:1" hidden="1">
      <c r="A5941" s="5"/>
    </row>
    <row r="5942" spans="1:1" hidden="1">
      <c r="A5942" s="5"/>
    </row>
    <row r="5943" spans="1:1" hidden="1">
      <c r="A5943" s="5"/>
    </row>
    <row r="5944" spans="1:1" hidden="1">
      <c r="A5944" s="5"/>
    </row>
    <row r="5945" spans="1:1" hidden="1">
      <c r="A5945" s="5"/>
    </row>
    <row r="5946" spans="1:1" hidden="1">
      <c r="A5946" s="5"/>
    </row>
    <row r="5947" spans="1:1" hidden="1">
      <c r="A5947" s="5"/>
    </row>
    <row r="5948" spans="1:1" hidden="1">
      <c r="A5948" s="5"/>
    </row>
    <row r="5949" spans="1:1" hidden="1">
      <c r="A5949" s="5"/>
    </row>
    <row r="5950" spans="1:1" hidden="1">
      <c r="A5950" s="5"/>
    </row>
    <row r="5951" spans="1:1" hidden="1">
      <c r="A5951" s="5"/>
    </row>
    <row r="5952" spans="1:1" hidden="1">
      <c r="A5952" s="5"/>
    </row>
    <row r="5953" spans="1:1" hidden="1">
      <c r="A5953" s="5"/>
    </row>
    <row r="5954" spans="1:1" hidden="1">
      <c r="A5954" s="5"/>
    </row>
    <row r="5955" spans="1:1" hidden="1">
      <c r="A5955" s="5"/>
    </row>
    <row r="5956" spans="1:1" hidden="1">
      <c r="A5956" s="5"/>
    </row>
    <row r="5957" spans="1:1" hidden="1">
      <c r="A5957" s="5"/>
    </row>
    <row r="5958" spans="1:1" hidden="1">
      <c r="A5958" s="5"/>
    </row>
    <row r="5959" spans="1:1" hidden="1">
      <c r="A5959" s="5"/>
    </row>
    <row r="5960" spans="1:1" hidden="1">
      <c r="A5960" s="5"/>
    </row>
    <row r="5961" spans="1:1" hidden="1">
      <c r="A5961" s="5"/>
    </row>
    <row r="5962" spans="1:1" hidden="1">
      <c r="A5962" s="5"/>
    </row>
    <row r="5963" spans="1:1" hidden="1">
      <c r="A5963" s="5"/>
    </row>
    <row r="5964" spans="1:1" hidden="1">
      <c r="A5964" s="5"/>
    </row>
    <row r="5965" spans="1:1" hidden="1">
      <c r="A5965" s="5"/>
    </row>
    <row r="5966" spans="1:1" hidden="1">
      <c r="A5966" s="5"/>
    </row>
    <row r="5967" spans="1:1" hidden="1">
      <c r="A5967" s="5"/>
    </row>
    <row r="5968" spans="1:1" hidden="1">
      <c r="A5968" s="5"/>
    </row>
    <row r="5969" spans="1:1" hidden="1">
      <c r="A5969" s="5"/>
    </row>
    <row r="5970" spans="1:1" hidden="1">
      <c r="A5970" s="5"/>
    </row>
    <row r="5971" spans="1:1" hidden="1">
      <c r="A5971" s="5"/>
    </row>
    <row r="5972" spans="1:1" hidden="1">
      <c r="A5972" s="5"/>
    </row>
    <row r="5973" spans="1:1" hidden="1">
      <c r="A5973" s="5"/>
    </row>
    <row r="5974" spans="1:1" hidden="1">
      <c r="A5974" s="5"/>
    </row>
    <row r="5975" spans="1:1" hidden="1">
      <c r="A5975" s="5"/>
    </row>
    <row r="5976" spans="1:1" hidden="1">
      <c r="A5976" s="5"/>
    </row>
    <row r="5977" spans="1:1" hidden="1">
      <c r="A5977" s="5"/>
    </row>
    <row r="5978" spans="1:1" hidden="1">
      <c r="A5978" s="5"/>
    </row>
    <row r="5979" spans="1:1" hidden="1">
      <c r="A5979" s="5"/>
    </row>
    <row r="5980" spans="1:1" hidden="1">
      <c r="A5980" s="5"/>
    </row>
    <row r="5981" spans="1:1" hidden="1">
      <c r="A5981" s="5"/>
    </row>
    <row r="5982" spans="1:1" hidden="1">
      <c r="A5982" s="5"/>
    </row>
    <row r="5983" spans="1:1" hidden="1">
      <c r="A5983" s="5"/>
    </row>
    <row r="5984" spans="1:1" hidden="1">
      <c r="A5984" s="5"/>
    </row>
    <row r="5985" spans="1:1" hidden="1">
      <c r="A5985" s="5"/>
    </row>
    <row r="5986" spans="1:1" hidden="1">
      <c r="A5986" s="5"/>
    </row>
    <row r="5987" spans="1:1" hidden="1">
      <c r="A5987" s="5"/>
    </row>
    <row r="5988" spans="1:1" hidden="1">
      <c r="A5988" s="5"/>
    </row>
    <row r="5989" spans="1:1" hidden="1">
      <c r="A5989" s="5"/>
    </row>
    <row r="5990" spans="1:1" hidden="1">
      <c r="A5990" s="5"/>
    </row>
    <row r="5991" spans="1:1" hidden="1">
      <c r="A5991" s="5"/>
    </row>
    <row r="5992" spans="1:1" hidden="1">
      <c r="A5992" s="5"/>
    </row>
    <row r="5993" spans="1:1" hidden="1">
      <c r="A5993" s="5"/>
    </row>
    <row r="5994" spans="1:1" hidden="1">
      <c r="A5994" s="5"/>
    </row>
    <row r="5995" spans="1:1" hidden="1">
      <c r="A5995" s="5"/>
    </row>
    <row r="5996" spans="1:1" hidden="1">
      <c r="A5996" s="5"/>
    </row>
    <row r="5997" spans="1:1" hidden="1">
      <c r="A5997" s="5"/>
    </row>
    <row r="5998" spans="1:1" hidden="1">
      <c r="A5998" s="5"/>
    </row>
    <row r="5999" spans="1:1" hidden="1">
      <c r="A5999" s="5"/>
    </row>
    <row r="6000" spans="1:1" hidden="1">
      <c r="A6000" s="5"/>
    </row>
    <row r="6001" spans="1:1" hidden="1">
      <c r="A6001" s="5"/>
    </row>
    <row r="6002" spans="1:1" hidden="1">
      <c r="A6002" s="5"/>
    </row>
    <row r="6003" spans="1:1" hidden="1">
      <c r="A6003" s="5"/>
    </row>
    <row r="6004" spans="1:1" hidden="1">
      <c r="A6004" s="5"/>
    </row>
    <row r="6005" spans="1:1" hidden="1">
      <c r="A6005" s="5"/>
    </row>
    <row r="6006" spans="1:1" hidden="1">
      <c r="A6006" s="5"/>
    </row>
    <row r="6007" spans="1:1" hidden="1">
      <c r="A6007" s="5"/>
    </row>
    <row r="6008" spans="1:1" hidden="1">
      <c r="A6008" s="5"/>
    </row>
    <row r="6009" spans="1:1" hidden="1">
      <c r="A6009" s="5"/>
    </row>
    <row r="6010" spans="1:1" hidden="1">
      <c r="A6010" s="5"/>
    </row>
    <row r="6011" spans="1:1" hidden="1">
      <c r="A6011" s="5"/>
    </row>
    <row r="6012" spans="1:1" hidden="1">
      <c r="A6012" s="5"/>
    </row>
    <row r="6013" spans="1:1" hidden="1">
      <c r="A6013" s="5"/>
    </row>
    <row r="6014" spans="1:1" hidden="1">
      <c r="A6014" s="5"/>
    </row>
    <row r="6015" spans="1:1" hidden="1">
      <c r="A6015" s="5"/>
    </row>
    <row r="6016" spans="1:1" hidden="1">
      <c r="A6016" s="5"/>
    </row>
    <row r="6017" spans="1:1" hidden="1">
      <c r="A6017" s="5"/>
    </row>
    <row r="6018" spans="1:1" hidden="1">
      <c r="A6018" s="5"/>
    </row>
    <row r="6019" spans="1:1" hidden="1">
      <c r="A6019" s="5"/>
    </row>
    <row r="6020" spans="1:1" hidden="1">
      <c r="A6020" s="5"/>
    </row>
    <row r="6021" spans="1:1" hidden="1">
      <c r="A6021" s="5"/>
    </row>
    <row r="6022" spans="1:1" hidden="1">
      <c r="A6022" s="5"/>
    </row>
    <row r="6023" spans="1:1" hidden="1">
      <c r="A6023" s="5"/>
    </row>
    <row r="6024" spans="1:1" hidden="1">
      <c r="A6024" s="5"/>
    </row>
    <row r="6025" spans="1:1" hidden="1">
      <c r="A6025" s="5"/>
    </row>
    <row r="6026" spans="1:1" hidden="1">
      <c r="A6026" s="5"/>
    </row>
    <row r="6027" spans="1:1" hidden="1">
      <c r="A6027" s="5"/>
    </row>
    <row r="6028" spans="1:1" hidden="1">
      <c r="A6028" s="5"/>
    </row>
    <row r="6029" spans="1:1" hidden="1">
      <c r="A6029" s="5"/>
    </row>
    <row r="6030" spans="1:1" hidden="1">
      <c r="A6030" s="5"/>
    </row>
    <row r="6031" spans="1:1" hidden="1">
      <c r="A6031" s="5"/>
    </row>
    <row r="6032" spans="1:1" hidden="1">
      <c r="A6032" s="5"/>
    </row>
    <row r="6033" spans="1:1" hidden="1">
      <c r="A6033" s="5"/>
    </row>
    <row r="6034" spans="1:1" hidden="1">
      <c r="A6034" s="5"/>
    </row>
    <row r="6035" spans="1:1" hidden="1">
      <c r="A6035" s="5"/>
    </row>
    <row r="6036" spans="1:1" hidden="1">
      <c r="A6036" s="5"/>
    </row>
    <row r="6037" spans="1:1" hidden="1">
      <c r="A6037" s="5"/>
    </row>
    <row r="6038" spans="1:1" hidden="1">
      <c r="A6038" s="5"/>
    </row>
    <row r="6039" spans="1:1" hidden="1">
      <c r="A6039" s="5"/>
    </row>
    <row r="6040" spans="1:1" hidden="1">
      <c r="A6040" s="5"/>
    </row>
    <row r="6041" spans="1:1" hidden="1">
      <c r="A6041" s="5"/>
    </row>
    <row r="6042" spans="1:1" hidden="1">
      <c r="A6042" s="5"/>
    </row>
    <row r="6043" spans="1:1" hidden="1">
      <c r="A6043" s="5"/>
    </row>
    <row r="6044" spans="1:1" hidden="1">
      <c r="A6044" s="5"/>
    </row>
    <row r="6045" spans="1:1" hidden="1">
      <c r="A6045" s="5"/>
    </row>
    <row r="6046" spans="1:1" hidden="1">
      <c r="A6046" s="5"/>
    </row>
    <row r="6047" spans="1:1" hidden="1">
      <c r="A6047" s="5"/>
    </row>
    <row r="6048" spans="1:1" hidden="1">
      <c r="A6048" s="5"/>
    </row>
    <row r="6049" spans="1:1" hidden="1">
      <c r="A6049" s="5"/>
    </row>
    <row r="6050" spans="1:1" hidden="1">
      <c r="A6050" s="5"/>
    </row>
    <row r="6051" spans="1:1" hidden="1">
      <c r="A6051" s="5"/>
    </row>
    <row r="6052" spans="1:1" hidden="1">
      <c r="A6052" s="5"/>
    </row>
    <row r="6053" spans="1:1" hidden="1">
      <c r="A6053" s="5"/>
    </row>
    <row r="6054" spans="1:1" hidden="1">
      <c r="A6054" s="5"/>
    </row>
    <row r="6055" spans="1:1" hidden="1">
      <c r="A6055" s="5"/>
    </row>
    <row r="6056" spans="1:1" hidden="1">
      <c r="A6056" s="5"/>
    </row>
    <row r="6057" spans="1:1" hidden="1">
      <c r="A6057" s="5"/>
    </row>
    <row r="6058" spans="1:1" hidden="1">
      <c r="A6058" s="5"/>
    </row>
    <row r="6059" spans="1:1" hidden="1">
      <c r="A6059" s="5"/>
    </row>
    <row r="6060" spans="1:1" hidden="1">
      <c r="A6060" s="5"/>
    </row>
    <row r="6061" spans="1:1" hidden="1">
      <c r="A6061" s="5"/>
    </row>
    <row r="6062" spans="1:1" hidden="1">
      <c r="A6062" s="5"/>
    </row>
    <row r="6063" spans="1:1" hidden="1">
      <c r="A6063" s="5"/>
    </row>
    <row r="6064" spans="1:1" hidden="1">
      <c r="A6064" s="5"/>
    </row>
    <row r="6065" spans="1:1" hidden="1">
      <c r="A6065" s="5"/>
    </row>
    <row r="6066" spans="1:1" hidden="1">
      <c r="A6066" s="5"/>
    </row>
    <row r="6067" spans="1:1" hidden="1">
      <c r="A6067" s="5"/>
    </row>
    <row r="6068" spans="1:1" hidden="1">
      <c r="A6068" s="5"/>
    </row>
    <row r="6069" spans="1:1" hidden="1">
      <c r="A6069" s="5"/>
    </row>
    <row r="6070" spans="1:1" hidden="1">
      <c r="A6070" s="5"/>
    </row>
    <row r="6071" spans="1:1" hidden="1">
      <c r="A6071" s="5"/>
    </row>
    <row r="6072" spans="1:1" hidden="1">
      <c r="A6072" s="5"/>
    </row>
    <row r="6073" spans="1:1" hidden="1">
      <c r="A6073" s="5"/>
    </row>
    <row r="6074" spans="1:1" hidden="1">
      <c r="A6074" s="5"/>
    </row>
    <row r="6075" spans="1:1" hidden="1">
      <c r="A6075" s="5"/>
    </row>
    <row r="6076" spans="1:1" hidden="1">
      <c r="A6076" s="5"/>
    </row>
    <row r="6077" spans="1:1" hidden="1">
      <c r="A6077" s="5"/>
    </row>
    <row r="6078" spans="1:1" hidden="1">
      <c r="A6078" s="5"/>
    </row>
    <row r="6079" spans="1:1" hidden="1">
      <c r="A6079" s="5"/>
    </row>
    <row r="6080" spans="1:1" hidden="1">
      <c r="A6080" s="5"/>
    </row>
    <row r="6081" spans="1:1" hidden="1">
      <c r="A6081" s="5"/>
    </row>
    <row r="6082" spans="1:1" hidden="1">
      <c r="A6082" s="5"/>
    </row>
    <row r="6083" spans="1:1" hidden="1">
      <c r="A6083" s="5"/>
    </row>
    <row r="6084" spans="1:1" hidden="1">
      <c r="A6084" s="5"/>
    </row>
    <row r="6085" spans="1:1" hidden="1">
      <c r="A6085" s="5"/>
    </row>
    <row r="6086" spans="1:1" hidden="1">
      <c r="A6086" s="5"/>
    </row>
    <row r="6087" spans="1:1" hidden="1">
      <c r="A6087" s="5"/>
    </row>
    <row r="6088" spans="1:1" hidden="1">
      <c r="A6088" s="5"/>
    </row>
    <row r="6089" spans="1:1" hidden="1">
      <c r="A6089" s="5"/>
    </row>
    <row r="6090" spans="1:1" hidden="1">
      <c r="A6090" s="5"/>
    </row>
    <row r="6091" spans="1:1" hidden="1">
      <c r="A6091" s="5"/>
    </row>
    <row r="6092" spans="1:1" hidden="1">
      <c r="A6092" s="5"/>
    </row>
    <row r="6093" spans="1:1" hidden="1">
      <c r="A6093" s="5"/>
    </row>
    <row r="6094" spans="1:1" hidden="1">
      <c r="A6094" s="5"/>
    </row>
    <row r="6095" spans="1:1" hidden="1">
      <c r="A6095" s="5"/>
    </row>
    <row r="6096" spans="1:1" hidden="1">
      <c r="A6096" s="5"/>
    </row>
    <row r="6097" spans="1:1" hidden="1">
      <c r="A6097" s="5"/>
    </row>
    <row r="6098" spans="1:1" hidden="1">
      <c r="A6098" s="5"/>
    </row>
    <row r="6099" spans="1:1" hidden="1">
      <c r="A6099" s="5"/>
    </row>
    <row r="6100" spans="1:1" hidden="1">
      <c r="A6100" s="5"/>
    </row>
    <row r="6101" spans="1:1" hidden="1">
      <c r="A6101" s="5"/>
    </row>
    <row r="6102" spans="1:1" hidden="1">
      <c r="A6102" s="5"/>
    </row>
    <row r="6103" spans="1:1" hidden="1">
      <c r="A6103" s="5"/>
    </row>
    <row r="6104" spans="1:1" hidden="1">
      <c r="A6104" s="5"/>
    </row>
    <row r="6105" spans="1:1" hidden="1">
      <c r="A6105" s="5"/>
    </row>
    <row r="6106" spans="1:1" hidden="1">
      <c r="A6106" s="5"/>
    </row>
    <row r="6107" spans="1:1" hidden="1">
      <c r="A6107" s="5"/>
    </row>
    <row r="6108" spans="1:1" hidden="1">
      <c r="A6108" s="5"/>
    </row>
    <row r="6109" spans="1:1" hidden="1">
      <c r="A6109" s="5"/>
    </row>
    <row r="6110" spans="1:1" hidden="1">
      <c r="A6110" s="5"/>
    </row>
    <row r="6111" spans="1:1" hidden="1">
      <c r="A6111" s="5"/>
    </row>
    <row r="6112" spans="1:1" hidden="1">
      <c r="A6112" s="5"/>
    </row>
    <row r="6113" spans="1:1" hidden="1">
      <c r="A6113" s="5"/>
    </row>
    <row r="6114" spans="1:1" hidden="1">
      <c r="A6114" s="5"/>
    </row>
    <row r="6115" spans="1:1" hidden="1">
      <c r="A6115" s="5"/>
    </row>
    <row r="6116" spans="1:1" hidden="1">
      <c r="A6116" s="5"/>
    </row>
    <row r="6117" spans="1:1" hidden="1">
      <c r="A6117" s="5"/>
    </row>
    <row r="6118" spans="1:1" hidden="1">
      <c r="A6118" s="5"/>
    </row>
    <row r="6119" spans="1:1" hidden="1">
      <c r="A6119" s="5"/>
    </row>
    <row r="6120" spans="1:1" hidden="1">
      <c r="A6120" s="5"/>
    </row>
    <row r="6121" spans="1:1" hidden="1">
      <c r="A6121" s="5"/>
    </row>
    <row r="6122" spans="1:1" hidden="1">
      <c r="A6122" s="5"/>
    </row>
    <row r="6123" spans="1:1" hidden="1">
      <c r="A6123" s="5"/>
    </row>
    <row r="6124" spans="1:1" hidden="1">
      <c r="A6124" s="5"/>
    </row>
    <row r="6125" spans="1:1" hidden="1">
      <c r="A6125" s="5"/>
    </row>
    <row r="6126" spans="1:1" hidden="1">
      <c r="A6126" s="5"/>
    </row>
    <row r="6127" spans="1:1" hidden="1">
      <c r="A6127" s="5"/>
    </row>
    <row r="6128" spans="1:1" hidden="1">
      <c r="A6128" s="5"/>
    </row>
    <row r="6129" spans="1:1" hidden="1">
      <c r="A6129" s="5"/>
    </row>
    <row r="6130" spans="1:1" hidden="1">
      <c r="A6130" s="5"/>
    </row>
    <row r="6131" spans="1:1" hidden="1">
      <c r="A6131" s="5"/>
    </row>
    <row r="6132" spans="1:1" hidden="1">
      <c r="A6132" s="5"/>
    </row>
    <row r="6133" spans="1:1" hidden="1">
      <c r="A6133" s="5"/>
    </row>
    <row r="6134" spans="1:1" hidden="1">
      <c r="A6134" s="5"/>
    </row>
    <row r="6135" spans="1:1" hidden="1">
      <c r="A6135" s="5"/>
    </row>
    <row r="6136" spans="1:1" hidden="1">
      <c r="A6136" s="5"/>
    </row>
    <row r="6137" spans="1:1" hidden="1">
      <c r="A6137" s="5"/>
    </row>
    <row r="6138" spans="1:1" hidden="1">
      <c r="A6138" s="5"/>
    </row>
    <row r="6139" spans="1:1" hidden="1">
      <c r="A6139" s="5"/>
    </row>
    <row r="6140" spans="1:1" hidden="1">
      <c r="A6140" s="5"/>
    </row>
    <row r="6141" spans="1:1" hidden="1">
      <c r="A6141" s="5"/>
    </row>
    <row r="6142" spans="1:1" hidden="1">
      <c r="A6142" s="5"/>
    </row>
    <row r="6143" spans="1:1" hidden="1">
      <c r="A6143" s="5"/>
    </row>
    <row r="6144" spans="1:1" hidden="1">
      <c r="A6144" s="5"/>
    </row>
    <row r="6145" spans="1:1" hidden="1">
      <c r="A6145" s="5"/>
    </row>
    <row r="6146" spans="1:1" hidden="1">
      <c r="A6146" s="5"/>
    </row>
    <row r="6147" spans="1:1" hidden="1">
      <c r="A6147" s="5"/>
    </row>
    <row r="6148" spans="1:1" hidden="1">
      <c r="A6148" s="5"/>
    </row>
    <row r="6149" spans="1:1" hidden="1">
      <c r="A6149" s="5"/>
    </row>
    <row r="6150" spans="1:1" hidden="1">
      <c r="A6150" s="5"/>
    </row>
    <row r="6151" spans="1:1" hidden="1">
      <c r="A6151" s="5"/>
    </row>
    <row r="6152" spans="1:1" hidden="1">
      <c r="A6152" s="5"/>
    </row>
    <row r="6153" spans="1:1" hidden="1">
      <c r="A6153" s="5"/>
    </row>
    <row r="6154" spans="1:1" hidden="1">
      <c r="A6154" s="5"/>
    </row>
    <row r="6155" spans="1:1" hidden="1">
      <c r="A6155" s="5"/>
    </row>
    <row r="6156" spans="1:1" hidden="1">
      <c r="A6156" s="5"/>
    </row>
    <row r="6157" spans="1:1" hidden="1">
      <c r="A6157" s="5"/>
    </row>
    <row r="6158" spans="1:1" hidden="1">
      <c r="A6158" s="5"/>
    </row>
    <row r="6159" spans="1:1" hidden="1">
      <c r="A6159" s="5"/>
    </row>
    <row r="6160" spans="1:1" hidden="1">
      <c r="A6160" s="5"/>
    </row>
    <row r="6161" spans="1:1" hidden="1">
      <c r="A6161" s="5"/>
    </row>
    <row r="6162" spans="1:1" hidden="1">
      <c r="A6162" s="5"/>
    </row>
    <row r="6163" spans="1:1" hidden="1">
      <c r="A6163" s="5"/>
    </row>
    <row r="6164" spans="1:1" hidden="1">
      <c r="A6164" s="5"/>
    </row>
    <row r="6165" spans="1:1" hidden="1">
      <c r="A6165" s="5"/>
    </row>
    <row r="6166" spans="1:1" hidden="1">
      <c r="A6166" s="5"/>
    </row>
    <row r="6167" spans="1:1" hidden="1">
      <c r="A6167" s="5"/>
    </row>
    <row r="6168" spans="1:1" hidden="1">
      <c r="A6168" s="5"/>
    </row>
    <row r="6169" spans="1:1" hidden="1">
      <c r="A6169" s="5"/>
    </row>
    <row r="6170" spans="1:1" hidden="1">
      <c r="A6170" s="5"/>
    </row>
    <row r="6171" spans="1:1" hidden="1">
      <c r="A6171" s="5"/>
    </row>
    <row r="6172" spans="1:1" hidden="1">
      <c r="A6172" s="5"/>
    </row>
    <row r="6173" spans="1:1" hidden="1">
      <c r="A6173" s="5"/>
    </row>
    <row r="6174" spans="1:1" hidden="1">
      <c r="A6174" s="5"/>
    </row>
    <row r="6175" spans="1:1" hidden="1">
      <c r="A6175" s="5"/>
    </row>
    <row r="6176" spans="1:1" hidden="1">
      <c r="A6176" s="5"/>
    </row>
    <row r="6177" spans="1:1" hidden="1">
      <c r="A6177" s="5"/>
    </row>
    <row r="6178" spans="1:1" hidden="1">
      <c r="A6178" s="5"/>
    </row>
    <row r="6179" spans="1:1" hidden="1">
      <c r="A6179" s="5"/>
    </row>
    <row r="6180" spans="1:1" hidden="1">
      <c r="A6180" s="5"/>
    </row>
    <row r="6181" spans="1:1" hidden="1">
      <c r="A6181" s="5"/>
    </row>
    <row r="6182" spans="1:1" hidden="1">
      <c r="A6182" s="5"/>
    </row>
    <row r="6183" spans="1:1" hidden="1">
      <c r="A6183" s="5"/>
    </row>
    <row r="6184" spans="1:1" hidden="1">
      <c r="A6184" s="5"/>
    </row>
    <row r="6185" spans="1:1" hidden="1">
      <c r="A6185" s="5"/>
    </row>
    <row r="6186" spans="1:1" hidden="1">
      <c r="A6186" s="5"/>
    </row>
    <row r="6187" spans="1:1" hidden="1">
      <c r="A6187" s="5"/>
    </row>
    <row r="6188" spans="1:1" hidden="1">
      <c r="A6188" s="5"/>
    </row>
    <row r="6189" spans="1:1" hidden="1">
      <c r="A6189" s="5"/>
    </row>
    <row r="6190" spans="1:1" hidden="1">
      <c r="A6190" s="5"/>
    </row>
    <row r="6191" spans="1:1" hidden="1">
      <c r="A6191" s="5"/>
    </row>
    <row r="6192" spans="1:1" hidden="1">
      <c r="A6192" s="5"/>
    </row>
    <row r="6193" spans="1:1" hidden="1">
      <c r="A6193" s="5"/>
    </row>
    <row r="6194" spans="1:1" hidden="1">
      <c r="A6194" s="5"/>
    </row>
    <row r="6195" spans="1:1" hidden="1">
      <c r="A6195" s="5"/>
    </row>
    <row r="6196" spans="1:1" hidden="1">
      <c r="A6196" s="5"/>
    </row>
    <row r="6197" spans="1:1" hidden="1">
      <c r="A6197" s="5"/>
    </row>
    <row r="6198" spans="1:1" hidden="1">
      <c r="A6198" s="5"/>
    </row>
    <row r="6199" spans="1:1" hidden="1">
      <c r="A6199" s="5"/>
    </row>
    <row r="6200" spans="1:1" hidden="1">
      <c r="A6200" s="5"/>
    </row>
    <row r="6201" spans="1:1" hidden="1">
      <c r="A6201" s="5"/>
    </row>
    <row r="6202" spans="1:1" hidden="1">
      <c r="A6202" s="5"/>
    </row>
    <row r="6203" spans="1:1" hidden="1">
      <c r="A6203" s="5"/>
    </row>
    <row r="6204" spans="1:1" hidden="1">
      <c r="A6204" s="5"/>
    </row>
    <row r="6205" spans="1:1" hidden="1">
      <c r="A6205" s="5"/>
    </row>
    <row r="6206" spans="1:1" hidden="1">
      <c r="A6206" s="5"/>
    </row>
    <row r="6207" spans="1:1" hidden="1">
      <c r="A6207" s="5"/>
    </row>
    <row r="6208" spans="1:1" hidden="1">
      <c r="A6208" s="5"/>
    </row>
    <row r="6209" spans="1:1" hidden="1">
      <c r="A6209" s="5"/>
    </row>
    <row r="6210" spans="1:1" hidden="1">
      <c r="A6210" s="5"/>
    </row>
    <row r="6211" spans="1:1" hidden="1">
      <c r="A6211" s="5"/>
    </row>
    <row r="6212" spans="1:1" hidden="1">
      <c r="A6212" s="5"/>
    </row>
    <row r="6213" spans="1:1" hidden="1">
      <c r="A6213" s="5"/>
    </row>
    <row r="6214" spans="1:1" hidden="1">
      <c r="A6214" s="5"/>
    </row>
    <row r="6215" spans="1:1" hidden="1">
      <c r="A6215" s="5"/>
    </row>
    <row r="6216" spans="1:1" hidden="1">
      <c r="A6216" s="5"/>
    </row>
    <row r="6217" spans="1:1" hidden="1">
      <c r="A6217" s="5"/>
    </row>
    <row r="6218" spans="1:1" hidden="1">
      <c r="A6218" s="5"/>
    </row>
    <row r="6219" spans="1:1" hidden="1">
      <c r="A6219" s="5"/>
    </row>
    <row r="6220" spans="1:1" hidden="1">
      <c r="A6220" s="5"/>
    </row>
    <row r="6221" spans="1:1" hidden="1">
      <c r="A6221" s="5"/>
    </row>
    <row r="6222" spans="1:1" hidden="1">
      <c r="A6222" s="5"/>
    </row>
    <row r="6223" spans="1:1" hidden="1">
      <c r="A6223" s="5"/>
    </row>
    <row r="6224" spans="1:1" hidden="1">
      <c r="A6224" s="5"/>
    </row>
    <row r="6225" spans="1:1" hidden="1">
      <c r="A6225" s="5"/>
    </row>
    <row r="6226" spans="1:1" hidden="1">
      <c r="A6226" s="5"/>
    </row>
    <row r="6227" spans="1:1" hidden="1">
      <c r="A6227" s="5"/>
    </row>
    <row r="6228" spans="1:1" hidden="1">
      <c r="A6228" s="5"/>
    </row>
    <row r="6229" spans="1:1" hidden="1">
      <c r="A6229" s="5"/>
    </row>
    <row r="6230" spans="1:1" hidden="1">
      <c r="A6230" s="5"/>
    </row>
    <row r="6231" spans="1:1" hidden="1">
      <c r="A6231" s="5"/>
    </row>
    <row r="6232" spans="1:1" hidden="1">
      <c r="A6232" s="5"/>
    </row>
    <row r="6233" spans="1:1" hidden="1">
      <c r="A6233" s="5"/>
    </row>
    <row r="6234" spans="1:1" hidden="1">
      <c r="A6234" s="5"/>
    </row>
    <row r="6235" spans="1:1" hidden="1">
      <c r="A6235" s="5"/>
    </row>
    <row r="6236" spans="1:1" hidden="1">
      <c r="A6236" s="5"/>
    </row>
    <row r="6237" spans="1:1" hidden="1">
      <c r="A6237" s="5"/>
    </row>
    <row r="6238" spans="1:1" hidden="1">
      <c r="A6238" s="5"/>
    </row>
    <row r="6239" spans="1:1" hidden="1">
      <c r="A6239" s="5"/>
    </row>
    <row r="6240" spans="1:1" hidden="1">
      <c r="A6240" s="5"/>
    </row>
    <row r="6241" spans="1:1" hidden="1">
      <c r="A6241" s="5"/>
    </row>
    <row r="6242" spans="1:1" hidden="1">
      <c r="A6242" s="5"/>
    </row>
    <row r="6243" spans="1:1" hidden="1">
      <c r="A6243" s="5"/>
    </row>
    <row r="6244" spans="1:1" hidden="1">
      <c r="A6244" s="5"/>
    </row>
    <row r="6245" spans="1:1" hidden="1">
      <c r="A6245" s="5"/>
    </row>
    <row r="6246" spans="1:1" hidden="1">
      <c r="A6246" s="5"/>
    </row>
    <row r="6247" spans="1:1" hidden="1">
      <c r="A6247" s="5"/>
    </row>
    <row r="6248" spans="1:1" hidden="1">
      <c r="A6248" s="5"/>
    </row>
    <row r="6249" spans="1:1" hidden="1">
      <c r="A6249" s="5"/>
    </row>
    <row r="6250" spans="1:1" hidden="1">
      <c r="A6250" s="5"/>
    </row>
    <row r="6251" spans="1:1" hidden="1">
      <c r="A6251" s="5"/>
    </row>
    <row r="6252" spans="1:1" hidden="1">
      <c r="A6252" s="5"/>
    </row>
    <row r="6253" spans="1:1" hidden="1">
      <c r="A6253" s="5"/>
    </row>
    <row r="6254" spans="1:1" hidden="1">
      <c r="A6254" s="5"/>
    </row>
    <row r="6255" spans="1:1" hidden="1">
      <c r="A6255" s="5"/>
    </row>
    <row r="6256" spans="1:1" hidden="1">
      <c r="A6256" s="5"/>
    </row>
    <row r="6257" spans="1:1" hidden="1">
      <c r="A6257" s="5"/>
    </row>
    <row r="6258" spans="1:1" hidden="1">
      <c r="A6258" s="5"/>
    </row>
    <row r="6259" spans="1:1" hidden="1">
      <c r="A6259" s="5"/>
    </row>
    <row r="6260" spans="1:1" hidden="1">
      <c r="A6260" s="5"/>
    </row>
    <row r="6261" spans="1:1" hidden="1">
      <c r="A6261" s="5"/>
    </row>
    <row r="6262" spans="1:1" hidden="1">
      <c r="A6262" s="5"/>
    </row>
    <row r="6263" spans="1:1" hidden="1">
      <c r="A6263" s="5"/>
    </row>
    <row r="6264" spans="1:1" hidden="1">
      <c r="A6264" s="5"/>
    </row>
    <row r="6265" spans="1:1" hidden="1">
      <c r="A6265" s="5"/>
    </row>
    <row r="6266" spans="1:1" hidden="1">
      <c r="A6266" s="5"/>
    </row>
    <row r="6267" spans="1:1" hidden="1">
      <c r="A6267" s="5"/>
    </row>
    <row r="6268" spans="1:1" hidden="1">
      <c r="A6268" s="5"/>
    </row>
    <row r="6269" spans="1:1" hidden="1">
      <c r="A6269" s="5"/>
    </row>
    <row r="6270" spans="1:1" hidden="1">
      <c r="A6270" s="5"/>
    </row>
    <row r="6271" spans="1:1" hidden="1">
      <c r="A6271" s="5"/>
    </row>
    <row r="6272" spans="1:1" hidden="1">
      <c r="A6272" s="5"/>
    </row>
    <row r="6273" spans="1:1" hidden="1">
      <c r="A6273" s="5"/>
    </row>
    <row r="6274" spans="1:1" hidden="1">
      <c r="A6274" s="5"/>
    </row>
    <row r="6275" spans="1:1" hidden="1">
      <c r="A6275" s="5"/>
    </row>
    <row r="6276" spans="1:1" hidden="1">
      <c r="A6276" s="5"/>
    </row>
    <row r="6277" spans="1:1" hidden="1">
      <c r="A6277" s="5"/>
    </row>
    <row r="6278" spans="1:1" hidden="1">
      <c r="A6278" s="5"/>
    </row>
    <row r="6279" spans="1:1" hidden="1">
      <c r="A6279" s="5"/>
    </row>
    <row r="6280" spans="1:1" hidden="1">
      <c r="A6280" s="5"/>
    </row>
    <row r="6281" spans="1:1" hidden="1">
      <c r="A6281" s="5"/>
    </row>
    <row r="6282" spans="1:1" hidden="1">
      <c r="A6282" s="5"/>
    </row>
    <row r="6283" spans="1:1" hidden="1">
      <c r="A6283" s="5"/>
    </row>
    <row r="6284" spans="1:1" hidden="1">
      <c r="A6284" s="5"/>
    </row>
    <row r="6285" spans="1:1" hidden="1">
      <c r="A6285" s="5"/>
    </row>
    <row r="6286" spans="1:1" hidden="1">
      <c r="A6286" s="5"/>
    </row>
    <row r="6287" spans="1:1" hidden="1">
      <c r="A6287" s="5"/>
    </row>
    <row r="6288" spans="1:1" hidden="1">
      <c r="A6288" s="5"/>
    </row>
    <row r="6289" spans="1:1" hidden="1">
      <c r="A6289" s="5"/>
    </row>
    <row r="6290" spans="1:1" hidden="1">
      <c r="A6290" s="5"/>
    </row>
    <row r="6291" spans="1:1" hidden="1">
      <c r="A6291" s="5"/>
    </row>
    <row r="6292" spans="1:1" hidden="1">
      <c r="A6292" s="5"/>
    </row>
    <row r="6293" spans="1:1" hidden="1">
      <c r="A6293" s="5"/>
    </row>
    <row r="6294" spans="1:1" hidden="1">
      <c r="A6294" s="5"/>
    </row>
    <row r="6295" spans="1:1" hidden="1">
      <c r="A6295" s="5"/>
    </row>
    <row r="6296" spans="1:1" hidden="1">
      <c r="A6296" s="5"/>
    </row>
    <row r="6297" spans="1:1" hidden="1">
      <c r="A6297" s="5"/>
    </row>
    <row r="6298" spans="1:1" hidden="1">
      <c r="A6298" s="5"/>
    </row>
    <row r="6299" spans="1:1" hidden="1">
      <c r="A6299" s="5"/>
    </row>
    <row r="6300" spans="1:1" hidden="1">
      <c r="A6300" s="5"/>
    </row>
    <row r="6301" spans="1:1" hidden="1">
      <c r="A6301" s="5"/>
    </row>
    <row r="6302" spans="1:1" hidden="1">
      <c r="A6302" s="5"/>
    </row>
    <row r="6303" spans="1:1" hidden="1">
      <c r="A6303" s="5"/>
    </row>
    <row r="6304" spans="1:1" hidden="1">
      <c r="A6304" s="5"/>
    </row>
    <row r="6305" spans="1:1" hidden="1">
      <c r="A6305" s="5"/>
    </row>
    <row r="6306" spans="1:1" hidden="1">
      <c r="A6306" s="5"/>
    </row>
    <row r="6307" spans="1:1" hidden="1">
      <c r="A6307" s="5"/>
    </row>
    <row r="6308" spans="1:1" hidden="1">
      <c r="A6308" s="5"/>
    </row>
    <row r="6309" spans="1:1" hidden="1">
      <c r="A6309" s="5"/>
    </row>
    <row r="6310" spans="1:1" hidden="1">
      <c r="A6310" s="5"/>
    </row>
    <row r="6311" spans="1:1" hidden="1">
      <c r="A6311" s="5"/>
    </row>
    <row r="6312" spans="1:1" hidden="1">
      <c r="A6312" s="5"/>
    </row>
    <row r="6313" spans="1:1" hidden="1">
      <c r="A6313" s="5"/>
    </row>
    <row r="6314" spans="1:1" hidden="1">
      <c r="A6314" s="5"/>
    </row>
    <row r="6315" spans="1:1" hidden="1">
      <c r="A6315" s="5"/>
    </row>
    <row r="6316" spans="1:1" hidden="1">
      <c r="A6316" s="5"/>
    </row>
    <row r="6317" spans="1:1" hidden="1">
      <c r="A6317" s="5"/>
    </row>
    <row r="6318" spans="1:1" hidden="1">
      <c r="A6318" s="5"/>
    </row>
    <row r="6319" spans="1:1" hidden="1">
      <c r="A6319" s="5"/>
    </row>
    <row r="6320" spans="1:1" hidden="1">
      <c r="A6320" s="5"/>
    </row>
    <row r="6321" spans="1:1" hidden="1">
      <c r="A6321" s="5"/>
    </row>
    <row r="6322" spans="1:1" hidden="1">
      <c r="A6322" s="5"/>
    </row>
    <row r="6323" spans="1:1" hidden="1">
      <c r="A6323" s="5"/>
    </row>
    <row r="6324" spans="1:1" hidden="1">
      <c r="A6324" s="5"/>
    </row>
    <row r="6325" spans="1:1" hidden="1">
      <c r="A6325" s="5"/>
    </row>
    <row r="6326" spans="1:1" hidden="1">
      <c r="A6326" s="5"/>
    </row>
    <row r="6327" spans="1:1" hidden="1">
      <c r="A6327" s="5"/>
    </row>
    <row r="6328" spans="1:1" hidden="1">
      <c r="A6328" s="5"/>
    </row>
    <row r="6329" spans="1:1" hidden="1">
      <c r="A6329" s="5"/>
    </row>
    <row r="6330" spans="1:1" hidden="1">
      <c r="A6330" s="5"/>
    </row>
    <row r="6331" spans="1:1" hidden="1">
      <c r="A6331" s="5"/>
    </row>
    <row r="6332" spans="1:1" hidden="1">
      <c r="A6332" s="5"/>
    </row>
    <row r="6333" spans="1:1" hidden="1">
      <c r="A6333" s="5"/>
    </row>
    <row r="6334" spans="1:1" hidden="1">
      <c r="A6334" s="5"/>
    </row>
    <row r="6335" spans="1:1" hidden="1">
      <c r="A6335" s="5"/>
    </row>
    <row r="6336" spans="1:1" hidden="1">
      <c r="A6336" s="5"/>
    </row>
    <row r="6337" spans="1:1" hidden="1">
      <c r="A6337" s="5"/>
    </row>
    <row r="6338" spans="1:1" hidden="1">
      <c r="A6338" s="5"/>
    </row>
    <row r="6339" spans="1:1" hidden="1">
      <c r="A6339" s="5"/>
    </row>
    <row r="6340" spans="1:1" hidden="1">
      <c r="A6340" s="5"/>
    </row>
    <row r="6341" spans="1:1" hidden="1">
      <c r="A6341" s="5"/>
    </row>
    <row r="6342" spans="1:1" hidden="1">
      <c r="A6342" s="5"/>
    </row>
    <row r="6343" spans="1:1" hidden="1">
      <c r="A6343" s="5"/>
    </row>
    <row r="6344" spans="1:1" hidden="1">
      <c r="A6344" s="5"/>
    </row>
    <row r="6345" spans="1:1" hidden="1">
      <c r="A6345" s="5"/>
    </row>
    <row r="6346" spans="1:1" hidden="1">
      <c r="A6346" s="5"/>
    </row>
    <row r="6347" spans="1:1" hidden="1">
      <c r="A6347" s="5"/>
    </row>
    <row r="6348" spans="1:1" hidden="1">
      <c r="A6348" s="5"/>
    </row>
    <row r="6349" spans="1:1" hidden="1">
      <c r="A6349" s="5"/>
    </row>
    <row r="6350" spans="1:1" hidden="1">
      <c r="A6350" s="5"/>
    </row>
    <row r="6351" spans="1:1" hidden="1">
      <c r="A6351" s="5"/>
    </row>
    <row r="6352" spans="1:1" hidden="1">
      <c r="A6352" s="5"/>
    </row>
    <row r="6353" spans="1:1" hidden="1">
      <c r="A6353" s="5"/>
    </row>
    <row r="6354" spans="1:1" hidden="1">
      <c r="A6354" s="5"/>
    </row>
    <row r="6355" spans="1:1" hidden="1">
      <c r="A6355" s="5"/>
    </row>
    <row r="6356" spans="1:1" hidden="1">
      <c r="A6356" s="5"/>
    </row>
    <row r="6357" spans="1:1" hidden="1">
      <c r="A6357" s="5"/>
    </row>
    <row r="6358" spans="1:1" hidden="1">
      <c r="A6358" s="5"/>
    </row>
    <row r="6359" spans="1:1" hidden="1">
      <c r="A6359" s="5"/>
    </row>
    <row r="6360" spans="1:1" hidden="1">
      <c r="A6360" s="5"/>
    </row>
    <row r="6361" spans="1:1" hidden="1">
      <c r="A6361" s="5"/>
    </row>
    <row r="6362" spans="1:1" hidden="1">
      <c r="A6362" s="5"/>
    </row>
    <row r="6363" spans="1:1" hidden="1">
      <c r="A6363" s="5"/>
    </row>
    <row r="6364" spans="1:1" hidden="1">
      <c r="A6364" s="5"/>
    </row>
    <row r="6365" spans="1:1" hidden="1">
      <c r="A6365" s="5"/>
    </row>
    <row r="6366" spans="1:1" hidden="1">
      <c r="A6366" s="5"/>
    </row>
    <row r="6367" spans="1:1" hidden="1">
      <c r="A6367" s="5"/>
    </row>
    <row r="6368" spans="1:1" hidden="1">
      <c r="A6368" s="5"/>
    </row>
    <row r="6369" spans="1:1" hidden="1">
      <c r="A6369" s="5"/>
    </row>
    <row r="6370" spans="1:1" hidden="1">
      <c r="A6370" s="5"/>
    </row>
    <row r="6371" spans="1:1" hidden="1">
      <c r="A6371" s="5"/>
    </row>
    <row r="6372" spans="1:1" hidden="1">
      <c r="A6372" s="5"/>
    </row>
    <row r="6373" spans="1:1" hidden="1">
      <c r="A6373" s="5"/>
    </row>
    <row r="6374" spans="1:1" hidden="1">
      <c r="A6374" s="5"/>
    </row>
    <row r="6375" spans="1:1" hidden="1">
      <c r="A6375" s="5"/>
    </row>
    <row r="6376" spans="1:1" hidden="1">
      <c r="A6376" s="5"/>
    </row>
    <row r="6377" spans="1:1" hidden="1">
      <c r="A6377" s="5"/>
    </row>
    <row r="6378" spans="1:1" hidden="1">
      <c r="A6378" s="5"/>
    </row>
    <row r="6379" spans="1:1" hidden="1">
      <c r="A6379" s="5"/>
    </row>
    <row r="6380" spans="1:1" hidden="1">
      <c r="A6380" s="5"/>
    </row>
    <row r="6381" spans="1:1" hidden="1">
      <c r="A6381" s="5"/>
    </row>
    <row r="6382" spans="1:1" hidden="1">
      <c r="A6382" s="5"/>
    </row>
    <row r="6383" spans="1:1" hidden="1">
      <c r="A6383" s="5"/>
    </row>
    <row r="6384" spans="1:1" hidden="1">
      <c r="A6384" s="5"/>
    </row>
    <row r="6385" spans="1:1" hidden="1">
      <c r="A6385" s="5"/>
    </row>
    <row r="6386" spans="1:1" hidden="1">
      <c r="A6386" s="5"/>
    </row>
    <row r="6387" spans="1:1" hidden="1">
      <c r="A6387" s="5"/>
    </row>
    <row r="6388" spans="1:1" hidden="1">
      <c r="A6388" s="5"/>
    </row>
    <row r="6389" spans="1:1" hidden="1">
      <c r="A6389" s="5"/>
    </row>
    <row r="6390" spans="1:1" hidden="1">
      <c r="A6390" s="5"/>
    </row>
    <row r="6391" spans="1:1" hidden="1">
      <c r="A6391" s="5"/>
    </row>
    <row r="6392" spans="1:1" hidden="1">
      <c r="A6392" s="5"/>
    </row>
    <row r="6393" spans="1:1" hidden="1">
      <c r="A6393" s="5"/>
    </row>
    <row r="6394" spans="1:1" hidden="1">
      <c r="A6394" s="5"/>
    </row>
    <row r="6395" spans="1:1" hidden="1">
      <c r="A6395" s="5"/>
    </row>
    <row r="6396" spans="1:1" hidden="1">
      <c r="A6396" s="5"/>
    </row>
    <row r="6397" spans="1:1" hidden="1">
      <c r="A6397" s="5"/>
    </row>
    <row r="6398" spans="1:1" hidden="1">
      <c r="A6398" s="5"/>
    </row>
    <row r="6399" spans="1:1" hidden="1">
      <c r="A6399" s="5"/>
    </row>
    <row r="6400" spans="1:1" hidden="1">
      <c r="A6400" s="5"/>
    </row>
    <row r="6401" spans="1:1" hidden="1">
      <c r="A6401" s="5"/>
    </row>
    <row r="6402" spans="1:1" hidden="1">
      <c r="A6402" s="5"/>
    </row>
    <row r="6403" spans="1:1" hidden="1">
      <c r="A6403" s="5"/>
    </row>
    <row r="6404" spans="1:1" hidden="1">
      <c r="A6404" s="5"/>
    </row>
    <row r="6405" spans="1:1" hidden="1">
      <c r="A6405" s="5"/>
    </row>
    <row r="6406" spans="1:1" hidden="1">
      <c r="A6406" s="5"/>
    </row>
    <row r="6407" spans="1:1" hidden="1">
      <c r="A6407" s="5"/>
    </row>
    <row r="6408" spans="1:1" hidden="1">
      <c r="A6408" s="5"/>
    </row>
    <row r="6409" spans="1:1" hidden="1">
      <c r="A6409" s="5"/>
    </row>
    <row r="6410" spans="1:1" hidden="1">
      <c r="A6410" s="5"/>
    </row>
    <row r="6411" spans="1:1" hidden="1">
      <c r="A6411" s="5"/>
    </row>
    <row r="6412" spans="1:1" hidden="1">
      <c r="A6412" s="5"/>
    </row>
    <row r="6413" spans="1:1" hidden="1">
      <c r="A6413" s="5"/>
    </row>
    <row r="6414" spans="1:1" hidden="1">
      <c r="A6414" s="5"/>
    </row>
    <row r="6415" spans="1:1" hidden="1">
      <c r="A6415" s="5"/>
    </row>
    <row r="6416" spans="1:1" hidden="1">
      <c r="A6416" s="5"/>
    </row>
    <row r="6417" spans="1:1" hidden="1">
      <c r="A6417" s="5"/>
    </row>
    <row r="6418" spans="1:1" hidden="1">
      <c r="A6418" s="5"/>
    </row>
    <row r="6419" spans="1:1" hidden="1">
      <c r="A6419" s="5"/>
    </row>
    <row r="6420" spans="1:1" hidden="1">
      <c r="A6420" s="5"/>
    </row>
    <row r="6421" spans="1:1" hidden="1">
      <c r="A6421" s="5"/>
    </row>
    <row r="6422" spans="1:1" hidden="1">
      <c r="A6422" s="5"/>
    </row>
    <row r="6423" spans="1:1" hidden="1">
      <c r="A6423" s="5"/>
    </row>
    <row r="6424" spans="1:1" hidden="1">
      <c r="A6424" s="5"/>
    </row>
    <row r="6425" spans="1:1" hidden="1">
      <c r="A6425" s="5"/>
    </row>
    <row r="6426" spans="1:1" hidden="1">
      <c r="A6426" s="5"/>
    </row>
    <row r="6427" spans="1:1" hidden="1">
      <c r="A6427" s="5"/>
    </row>
    <row r="6428" spans="1:1" hidden="1">
      <c r="A6428" s="5"/>
    </row>
    <row r="6429" spans="1:1" hidden="1">
      <c r="A6429" s="5"/>
    </row>
    <row r="6430" spans="1:1" hidden="1">
      <c r="A6430" s="5"/>
    </row>
    <row r="6431" spans="1:1" hidden="1">
      <c r="A6431" s="5"/>
    </row>
    <row r="6432" spans="1:1" hidden="1">
      <c r="A6432" s="5"/>
    </row>
    <row r="6433" spans="1:1" hidden="1">
      <c r="A6433" s="5"/>
    </row>
    <row r="6434" spans="1:1" hidden="1">
      <c r="A6434" s="5"/>
    </row>
    <row r="6435" spans="1:1" hidden="1">
      <c r="A6435" s="5"/>
    </row>
    <row r="6436" spans="1:1" hidden="1">
      <c r="A6436" s="5"/>
    </row>
    <row r="6437" spans="1:1" hidden="1">
      <c r="A6437" s="5"/>
    </row>
    <row r="6438" spans="1:1" hidden="1">
      <c r="A6438" s="5"/>
    </row>
    <row r="6439" spans="1:1" hidden="1">
      <c r="A6439" s="5"/>
    </row>
    <row r="6440" spans="1:1" hidden="1">
      <c r="A6440" s="5"/>
    </row>
    <row r="6441" spans="1:1" hidden="1">
      <c r="A6441" s="5"/>
    </row>
    <row r="6442" spans="1:1" hidden="1">
      <c r="A6442" s="5"/>
    </row>
    <row r="6443" spans="1:1" hidden="1">
      <c r="A6443" s="5"/>
    </row>
    <row r="6444" spans="1:1" hidden="1">
      <c r="A6444" s="5"/>
    </row>
    <row r="6445" spans="1:1" hidden="1">
      <c r="A6445" s="5"/>
    </row>
    <row r="6446" spans="1:1" hidden="1">
      <c r="A6446" s="5"/>
    </row>
    <row r="6447" spans="1:1" hidden="1">
      <c r="A6447" s="5"/>
    </row>
    <row r="6448" spans="1:1" hidden="1">
      <c r="A6448" s="5"/>
    </row>
    <row r="6449" spans="1:1" hidden="1">
      <c r="A6449" s="5"/>
    </row>
    <row r="6450" spans="1:1" hidden="1">
      <c r="A6450" s="5"/>
    </row>
    <row r="6451" spans="1:1" hidden="1">
      <c r="A6451" s="5"/>
    </row>
    <row r="6452" spans="1:1" hidden="1">
      <c r="A6452" s="5"/>
    </row>
    <row r="6453" spans="1:1" hidden="1">
      <c r="A6453" s="5"/>
    </row>
    <row r="6454" spans="1:1" hidden="1">
      <c r="A6454" s="5"/>
    </row>
    <row r="6455" spans="1:1" hidden="1">
      <c r="A6455" s="5"/>
    </row>
    <row r="6456" spans="1:1" hidden="1">
      <c r="A6456" s="5"/>
    </row>
    <row r="6457" spans="1:1" hidden="1">
      <c r="A6457" s="5"/>
    </row>
    <row r="6458" spans="1:1" hidden="1">
      <c r="A6458" s="5"/>
    </row>
    <row r="6459" spans="1:1" hidden="1">
      <c r="A6459" s="5"/>
    </row>
    <row r="6460" spans="1:1" hidden="1">
      <c r="A6460" s="5"/>
    </row>
    <row r="6461" spans="1:1" hidden="1">
      <c r="A6461" s="5"/>
    </row>
    <row r="6462" spans="1:1" hidden="1">
      <c r="A6462" s="5"/>
    </row>
    <row r="6463" spans="1:1" hidden="1">
      <c r="A6463" s="5"/>
    </row>
    <row r="6464" spans="1:1" hidden="1">
      <c r="A6464" s="5"/>
    </row>
    <row r="6465" spans="1:1" hidden="1">
      <c r="A6465" s="5"/>
    </row>
    <row r="6466" spans="1:1" hidden="1">
      <c r="A6466" s="5"/>
    </row>
    <row r="6467" spans="1:1" hidden="1">
      <c r="A6467" s="5"/>
    </row>
    <row r="6468" spans="1:1" hidden="1">
      <c r="A6468" s="5"/>
    </row>
    <row r="6469" spans="1:1" hidden="1">
      <c r="A6469" s="5"/>
    </row>
    <row r="6470" spans="1:1" hidden="1">
      <c r="A6470" s="5"/>
    </row>
    <row r="6471" spans="1:1" hidden="1">
      <c r="A6471" s="5"/>
    </row>
    <row r="6472" spans="1:1" hidden="1">
      <c r="A6472" s="5"/>
    </row>
    <row r="6473" spans="1:1" hidden="1">
      <c r="A6473" s="5"/>
    </row>
    <row r="6474" spans="1:1" hidden="1">
      <c r="A6474" s="5"/>
    </row>
    <row r="6475" spans="1:1" hidden="1">
      <c r="A6475" s="5"/>
    </row>
    <row r="6476" spans="1:1" hidden="1">
      <c r="A6476" s="5"/>
    </row>
    <row r="6477" spans="1:1" hidden="1">
      <c r="A6477" s="5"/>
    </row>
    <row r="6478" spans="1:1" hidden="1">
      <c r="A6478" s="5"/>
    </row>
    <row r="6479" spans="1:1" hidden="1">
      <c r="A6479" s="5"/>
    </row>
    <row r="6480" spans="1:1" hidden="1">
      <c r="A6480" s="5"/>
    </row>
    <row r="6481" spans="1:1" hidden="1">
      <c r="A6481" s="5"/>
    </row>
    <row r="6482" spans="1:1" hidden="1">
      <c r="A6482" s="5"/>
    </row>
    <row r="6483" spans="1:1" hidden="1">
      <c r="A6483" s="5"/>
    </row>
    <row r="6484" spans="1:1" hidden="1">
      <c r="A6484" s="5"/>
    </row>
    <row r="6485" spans="1:1" hidden="1">
      <c r="A6485" s="5"/>
    </row>
    <row r="6486" spans="1:1" hidden="1">
      <c r="A6486" s="5"/>
    </row>
    <row r="6487" spans="1:1" hidden="1">
      <c r="A6487" s="5"/>
    </row>
    <row r="6488" spans="1:1" hidden="1">
      <c r="A6488" s="5"/>
    </row>
    <row r="6489" spans="1:1" hidden="1">
      <c r="A6489" s="5"/>
    </row>
    <row r="6490" spans="1:1" hidden="1">
      <c r="A6490" s="5"/>
    </row>
    <row r="6491" spans="1:1" hidden="1">
      <c r="A6491" s="5"/>
    </row>
    <row r="6492" spans="1:1" hidden="1">
      <c r="A6492" s="5"/>
    </row>
    <row r="6493" spans="1:1" hidden="1">
      <c r="A6493" s="5"/>
    </row>
    <row r="6494" spans="1:1" hidden="1">
      <c r="A6494" s="5"/>
    </row>
    <row r="6495" spans="1:1" hidden="1">
      <c r="A6495" s="5"/>
    </row>
    <row r="6496" spans="1:1" hidden="1">
      <c r="A6496" s="5"/>
    </row>
    <row r="6497" spans="1:1" hidden="1">
      <c r="A6497" s="5"/>
    </row>
    <row r="6498" spans="1:1" hidden="1">
      <c r="A6498" s="5"/>
    </row>
    <row r="6499" spans="1:1" hidden="1">
      <c r="A6499" s="5"/>
    </row>
    <row r="6500" spans="1:1" hidden="1">
      <c r="A6500" s="5"/>
    </row>
    <row r="6501" spans="1:1" hidden="1">
      <c r="A6501" s="5"/>
    </row>
    <row r="6502" spans="1:1" hidden="1">
      <c r="A6502" s="5"/>
    </row>
    <row r="6503" spans="1:1" hidden="1">
      <c r="A6503" s="5"/>
    </row>
    <row r="6504" spans="1:1" hidden="1">
      <c r="A6504" s="5"/>
    </row>
    <row r="6505" spans="1:1" hidden="1">
      <c r="A6505" s="5"/>
    </row>
    <row r="6506" spans="1:1" hidden="1">
      <c r="A6506" s="5"/>
    </row>
    <row r="6507" spans="1:1" hidden="1">
      <c r="A6507" s="5"/>
    </row>
    <row r="6508" spans="1:1" hidden="1">
      <c r="A6508" s="5"/>
    </row>
    <row r="6509" spans="1:1" hidden="1">
      <c r="A6509" s="5"/>
    </row>
    <row r="6510" spans="1:1" hidden="1">
      <c r="A6510" s="5"/>
    </row>
    <row r="6511" spans="1:1" hidden="1">
      <c r="A6511" s="5"/>
    </row>
    <row r="6512" spans="1:1" hidden="1">
      <c r="A6512" s="5"/>
    </row>
    <row r="6513" spans="1:1" hidden="1">
      <c r="A6513" s="5"/>
    </row>
    <row r="6514" spans="1:1" hidden="1">
      <c r="A6514" s="5"/>
    </row>
    <row r="6515" spans="1:1" hidden="1">
      <c r="A6515" s="5"/>
    </row>
    <row r="6516" spans="1:1" hidden="1">
      <c r="A6516" s="5"/>
    </row>
    <row r="6517" spans="1:1" hidden="1">
      <c r="A6517" s="5"/>
    </row>
    <row r="6518" spans="1:1" hidden="1">
      <c r="A6518" s="5"/>
    </row>
    <row r="6519" spans="1:1" hidden="1">
      <c r="A6519" s="5"/>
    </row>
    <row r="6520" spans="1:1" hidden="1">
      <c r="A6520" s="5"/>
    </row>
    <row r="6521" spans="1:1" hidden="1">
      <c r="A6521" s="5"/>
    </row>
    <row r="6522" spans="1:1" hidden="1">
      <c r="A6522" s="5"/>
    </row>
    <row r="6523" spans="1:1" hidden="1">
      <c r="A6523" s="5"/>
    </row>
    <row r="6524" spans="1:1" hidden="1">
      <c r="A6524" s="5"/>
    </row>
    <row r="6525" spans="1:1" hidden="1">
      <c r="A6525" s="5"/>
    </row>
    <row r="6526" spans="1:1" hidden="1">
      <c r="A6526" s="5"/>
    </row>
    <row r="6527" spans="1:1" hidden="1">
      <c r="A6527" s="5"/>
    </row>
    <row r="6528" spans="1:1" hidden="1">
      <c r="A6528" s="5"/>
    </row>
    <row r="6529" spans="1:1" hidden="1">
      <c r="A6529" s="5"/>
    </row>
    <row r="6530" spans="1:1" hidden="1">
      <c r="A6530" s="5"/>
    </row>
    <row r="6531" spans="1:1" hidden="1">
      <c r="A6531" s="5"/>
    </row>
    <row r="6532" spans="1:1" hidden="1">
      <c r="A6532" s="5"/>
    </row>
    <row r="6533" spans="1:1" hidden="1">
      <c r="A6533" s="5"/>
    </row>
    <row r="6534" spans="1:1" hidden="1">
      <c r="A6534" s="5"/>
    </row>
    <row r="6535" spans="1:1" hidden="1">
      <c r="A6535" s="5"/>
    </row>
    <row r="6536" spans="1:1" hidden="1">
      <c r="A6536" s="5"/>
    </row>
    <row r="6537" spans="1:1" hidden="1">
      <c r="A6537" s="5"/>
    </row>
    <row r="6538" spans="1:1" hidden="1">
      <c r="A6538" s="5"/>
    </row>
    <row r="6539" spans="1:1" hidden="1">
      <c r="A6539" s="5"/>
    </row>
    <row r="6540" spans="1:1" hidden="1">
      <c r="A6540" s="5"/>
    </row>
    <row r="6541" spans="1:1" hidden="1">
      <c r="A6541" s="5"/>
    </row>
    <row r="6542" spans="1:1" hidden="1">
      <c r="A6542" s="5"/>
    </row>
    <row r="6543" spans="1:1" hidden="1">
      <c r="A6543" s="5"/>
    </row>
    <row r="6544" spans="1:1" hidden="1">
      <c r="A6544" s="5"/>
    </row>
    <row r="6545" spans="1:1" hidden="1">
      <c r="A6545" s="5"/>
    </row>
    <row r="6546" spans="1:1" hidden="1">
      <c r="A6546" s="5"/>
    </row>
    <row r="6547" spans="1:1" hidden="1">
      <c r="A6547" s="5"/>
    </row>
    <row r="6548" spans="1:1" hidden="1">
      <c r="A6548" s="5"/>
    </row>
    <row r="6549" spans="1:1" hidden="1">
      <c r="A6549" s="5"/>
    </row>
    <row r="6550" spans="1:1" hidden="1">
      <c r="A6550" s="5"/>
    </row>
    <row r="6551" spans="1:1" hidden="1">
      <c r="A6551" s="5"/>
    </row>
    <row r="6552" spans="1:1" hidden="1">
      <c r="A6552" s="5"/>
    </row>
    <row r="6553" spans="1:1" hidden="1">
      <c r="A6553" s="5"/>
    </row>
    <row r="6554" spans="1:1" hidden="1">
      <c r="A6554" s="5"/>
    </row>
    <row r="6555" spans="1:1" hidden="1">
      <c r="A6555" s="5"/>
    </row>
    <row r="6556" spans="1:1" hidden="1">
      <c r="A6556" s="5"/>
    </row>
    <row r="6557" spans="1:1" hidden="1">
      <c r="A6557" s="5"/>
    </row>
    <row r="6558" spans="1:1" hidden="1">
      <c r="A6558" s="5"/>
    </row>
    <row r="6559" spans="1:1" hidden="1">
      <c r="A6559" s="5"/>
    </row>
    <row r="6560" spans="1:1" hidden="1">
      <c r="A6560" s="5"/>
    </row>
    <row r="6561" spans="1:1" hidden="1">
      <c r="A6561" s="5"/>
    </row>
    <row r="6562" spans="1:1" hidden="1">
      <c r="A6562" s="5"/>
    </row>
    <row r="6563" spans="1:1" hidden="1">
      <c r="A6563" s="5"/>
    </row>
    <row r="6564" spans="1:1" hidden="1">
      <c r="A6564" s="5"/>
    </row>
    <row r="6565" spans="1:1" hidden="1">
      <c r="A6565" s="5"/>
    </row>
    <row r="6566" spans="1:1" hidden="1">
      <c r="A6566" s="5"/>
    </row>
    <row r="6567" spans="1:1" hidden="1">
      <c r="A6567" s="5"/>
    </row>
    <row r="6568" spans="1:1" hidden="1">
      <c r="A6568" s="5"/>
    </row>
    <row r="6569" spans="1:1" hidden="1">
      <c r="A6569" s="5"/>
    </row>
    <row r="6570" spans="1:1" hidden="1">
      <c r="A6570" s="5"/>
    </row>
    <row r="6571" spans="1:1" hidden="1">
      <c r="A6571" s="5"/>
    </row>
    <row r="6572" spans="1:1" hidden="1">
      <c r="A6572" s="5"/>
    </row>
    <row r="6573" spans="1:1" hidden="1">
      <c r="A6573" s="5"/>
    </row>
    <row r="6574" spans="1:1" hidden="1">
      <c r="A6574" s="5"/>
    </row>
    <row r="6575" spans="1:1" hidden="1">
      <c r="A6575" s="5"/>
    </row>
    <row r="6576" spans="1:1" hidden="1">
      <c r="A6576" s="5"/>
    </row>
    <row r="6577" spans="1:1" hidden="1">
      <c r="A6577" s="5"/>
    </row>
    <row r="6578" spans="1:1" hidden="1">
      <c r="A6578" s="5"/>
    </row>
    <row r="6579" spans="1:1" hidden="1">
      <c r="A6579" s="5"/>
    </row>
    <row r="6580" spans="1:1" hidden="1">
      <c r="A6580" s="5"/>
    </row>
    <row r="6581" spans="1:1" hidden="1">
      <c r="A6581" s="5"/>
    </row>
    <row r="6582" spans="1:1" hidden="1">
      <c r="A6582" s="5"/>
    </row>
    <row r="6583" spans="1:1" hidden="1">
      <c r="A6583" s="5"/>
    </row>
    <row r="6584" spans="1:1" hidden="1">
      <c r="A6584" s="5"/>
    </row>
    <row r="6585" spans="1:1" hidden="1">
      <c r="A6585" s="5"/>
    </row>
    <row r="6586" spans="1:1" hidden="1">
      <c r="A6586" s="5"/>
    </row>
    <row r="6587" spans="1:1" hidden="1">
      <c r="A6587" s="5"/>
    </row>
    <row r="6588" spans="1:1" hidden="1">
      <c r="A6588" s="5"/>
    </row>
    <row r="6589" spans="1:1" hidden="1">
      <c r="A6589" s="5"/>
    </row>
    <row r="6590" spans="1:1" hidden="1">
      <c r="A6590" s="5"/>
    </row>
    <row r="6591" spans="1:1" hidden="1">
      <c r="A6591" s="5"/>
    </row>
    <row r="6592" spans="1:1" hidden="1">
      <c r="A6592" s="5"/>
    </row>
    <row r="6593" spans="1:1" hidden="1">
      <c r="A6593" s="5"/>
    </row>
    <row r="6594" spans="1:1" hidden="1">
      <c r="A6594" s="5"/>
    </row>
    <row r="6595" spans="1:1" hidden="1">
      <c r="A6595" s="5"/>
    </row>
    <row r="6596" spans="1:1" hidden="1">
      <c r="A6596" s="5"/>
    </row>
    <row r="6597" spans="1:1" hidden="1">
      <c r="A6597" s="5"/>
    </row>
    <row r="6598" spans="1:1" hidden="1">
      <c r="A6598" s="5"/>
    </row>
    <row r="6599" spans="1:1" hidden="1">
      <c r="A6599" s="5"/>
    </row>
    <row r="6600" spans="1:1" hidden="1">
      <c r="A6600" s="5"/>
    </row>
    <row r="6601" spans="1:1" hidden="1">
      <c r="A6601" s="5"/>
    </row>
    <row r="6602" spans="1:1" hidden="1">
      <c r="A6602" s="5"/>
    </row>
    <row r="6603" spans="1:1" hidden="1">
      <c r="A6603" s="5"/>
    </row>
    <row r="6604" spans="1:1" hidden="1">
      <c r="A6604" s="5"/>
    </row>
    <row r="6605" spans="1:1" hidden="1">
      <c r="A6605" s="5"/>
    </row>
    <row r="6606" spans="1:1" hidden="1">
      <c r="A6606" s="5"/>
    </row>
    <row r="6607" spans="1:1" hidden="1">
      <c r="A6607" s="5"/>
    </row>
    <row r="6608" spans="1:1" hidden="1">
      <c r="A6608" s="5"/>
    </row>
    <row r="6609" spans="1:1" hidden="1">
      <c r="A6609" s="5"/>
    </row>
    <row r="6610" spans="1:1" hidden="1">
      <c r="A6610" s="5"/>
    </row>
    <row r="6611" spans="1:1" hidden="1">
      <c r="A6611" s="5"/>
    </row>
    <row r="6612" spans="1:1" hidden="1">
      <c r="A6612" s="5"/>
    </row>
    <row r="6613" spans="1:1" hidden="1">
      <c r="A6613" s="5"/>
    </row>
    <row r="6614" spans="1:1" hidden="1">
      <c r="A6614" s="5"/>
    </row>
    <row r="6615" spans="1:1" hidden="1">
      <c r="A6615" s="5"/>
    </row>
    <row r="6616" spans="1:1" hidden="1">
      <c r="A6616" s="5"/>
    </row>
    <row r="6617" spans="1:1" hidden="1">
      <c r="A6617" s="5"/>
    </row>
    <row r="6618" spans="1:1" hidden="1">
      <c r="A6618" s="5"/>
    </row>
    <row r="6619" spans="1:1" hidden="1">
      <c r="A6619" s="5"/>
    </row>
    <row r="6620" spans="1:1" hidden="1">
      <c r="A6620" s="5"/>
    </row>
    <row r="6621" spans="1:1" hidden="1">
      <c r="A6621" s="5"/>
    </row>
    <row r="6622" spans="1:1" hidden="1">
      <c r="A6622" s="5"/>
    </row>
    <row r="6623" spans="1:1" hidden="1">
      <c r="A6623" s="5"/>
    </row>
    <row r="6624" spans="1:1" hidden="1">
      <c r="A6624" s="5"/>
    </row>
    <row r="6625" spans="1:1" hidden="1">
      <c r="A6625" s="5"/>
    </row>
    <row r="6626" spans="1:1" hidden="1">
      <c r="A6626" s="5"/>
    </row>
    <row r="6627" spans="1:1" hidden="1">
      <c r="A6627" s="5"/>
    </row>
    <row r="6628" spans="1:1" hidden="1">
      <c r="A6628" s="5"/>
    </row>
    <row r="6629" spans="1:1" hidden="1">
      <c r="A6629" s="5"/>
    </row>
    <row r="6630" spans="1:1" hidden="1">
      <c r="A6630" s="5"/>
    </row>
    <row r="6631" spans="1:1" hidden="1">
      <c r="A6631" s="5"/>
    </row>
    <row r="6632" spans="1:1" hidden="1">
      <c r="A6632" s="5"/>
    </row>
    <row r="6633" spans="1:1" hidden="1">
      <c r="A6633" s="5"/>
    </row>
    <row r="6634" spans="1:1" hidden="1">
      <c r="A6634" s="5"/>
    </row>
    <row r="6635" spans="1:1" hidden="1">
      <c r="A6635" s="5"/>
    </row>
    <row r="6636" spans="1:1" hidden="1">
      <c r="A6636" s="5"/>
    </row>
    <row r="6637" spans="1:1" hidden="1">
      <c r="A6637" s="5"/>
    </row>
    <row r="6638" spans="1:1" hidden="1">
      <c r="A6638" s="5"/>
    </row>
    <row r="6639" spans="1:1" hidden="1">
      <c r="A6639" s="5"/>
    </row>
    <row r="6640" spans="1:1" hidden="1">
      <c r="A6640" s="5"/>
    </row>
    <row r="6641" spans="1:1" hidden="1">
      <c r="A6641" s="5"/>
    </row>
    <row r="6642" spans="1:1" hidden="1">
      <c r="A6642" s="5"/>
    </row>
    <row r="6643" spans="1:1" hidden="1">
      <c r="A6643" s="5"/>
    </row>
    <row r="6644" spans="1:1" hidden="1">
      <c r="A6644" s="5"/>
    </row>
    <row r="6645" spans="1:1" hidden="1">
      <c r="A6645" s="5"/>
    </row>
    <row r="6646" spans="1:1" hidden="1">
      <c r="A6646" s="5"/>
    </row>
    <row r="6647" spans="1:1" hidden="1">
      <c r="A6647" s="5"/>
    </row>
    <row r="6648" spans="1:1" hidden="1">
      <c r="A6648" s="5"/>
    </row>
    <row r="6649" spans="1:1" hidden="1">
      <c r="A6649" s="5"/>
    </row>
    <row r="6650" spans="1:1" hidden="1">
      <c r="A6650" s="5"/>
    </row>
    <row r="6651" spans="1:1" hidden="1">
      <c r="A6651" s="5"/>
    </row>
    <row r="6652" spans="1:1" hidden="1">
      <c r="A6652" s="5"/>
    </row>
    <row r="6653" spans="1:1" hidden="1">
      <c r="A6653" s="5"/>
    </row>
    <row r="6654" spans="1:1" hidden="1">
      <c r="A6654" s="5"/>
    </row>
    <row r="6655" spans="1:1" hidden="1">
      <c r="A6655" s="5"/>
    </row>
    <row r="6656" spans="1:1" hidden="1">
      <c r="A6656" s="5"/>
    </row>
    <row r="6657" spans="1:1" hidden="1">
      <c r="A6657" s="5"/>
    </row>
    <row r="6658" spans="1:1" hidden="1">
      <c r="A6658" s="5"/>
    </row>
    <row r="6659" spans="1:1" hidden="1">
      <c r="A6659" s="5"/>
    </row>
    <row r="6660" spans="1:1" hidden="1">
      <c r="A6660" s="5"/>
    </row>
    <row r="6661" spans="1:1" hidden="1">
      <c r="A6661" s="5"/>
    </row>
    <row r="6662" spans="1:1" hidden="1">
      <c r="A6662" s="5"/>
    </row>
    <row r="6663" spans="1:1" hidden="1">
      <c r="A6663" s="5"/>
    </row>
    <row r="6664" spans="1:1" hidden="1">
      <c r="A6664" s="5"/>
    </row>
    <row r="6665" spans="1:1" hidden="1">
      <c r="A6665" s="5"/>
    </row>
    <row r="6666" spans="1:1" hidden="1">
      <c r="A6666" s="5"/>
    </row>
    <row r="6667" spans="1:1" hidden="1">
      <c r="A6667" s="5"/>
    </row>
    <row r="6668" spans="1:1" hidden="1">
      <c r="A6668" s="5"/>
    </row>
    <row r="6669" spans="1:1" hidden="1">
      <c r="A6669" s="5"/>
    </row>
    <row r="6670" spans="1:1" hidden="1">
      <c r="A6670" s="5"/>
    </row>
    <row r="6671" spans="1:1" hidden="1">
      <c r="A6671" s="5"/>
    </row>
    <row r="6672" spans="1:1" hidden="1">
      <c r="A6672" s="5"/>
    </row>
    <row r="6673" spans="1:1" hidden="1">
      <c r="A6673" s="5"/>
    </row>
    <row r="6674" spans="1:1" hidden="1">
      <c r="A6674" s="5"/>
    </row>
    <row r="6675" spans="1:1" hidden="1">
      <c r="A6675" s="5"/>
    </row>
    <row r="6676" spans="1:1" hidden="1">
      <c r="A6676" s="5"/>
    </row>
    <row r="6677" spans="1:1" hidden="1">
      <c r="A6677" s="5"/>
    </row>
    <row r="6678" spans="1:1" hidden="1">
      <c r="A6678" s="5"/>
    </row>
    <row r="6679" spans="1:1" hidden="1">
      <c r="A6679" s="5"/>
    </row>
    <row r="6680" spans="1:1" hidden="1">
      <c r="A6680" s="5"/>
    </row>
    <row r="6681" spans="1:1" hidden="1">
      <c r="A6681" s="5"/>
    </row>
    <row r="6682" spans="1:1" hidden="1">
      <c r="A6682" s="5"/>
    </row>
    <row r="6683" spans="1:1" hidden="1">
      <c r="A6683" s="5"/>
    </row>
    <row r="6684" spans="1:1" hidden="1">
      <c r="A6684" s="5"/>
    </row>
    <row r="6685" spans="1:1" hidden="1">
      <c r="A6685" s="5"/>
    </row>
    <row r="6686" spans="1:1" hidden="1">
      <c r="A6686" s="5"/>
    </row>
    <row r="6687" spans="1:1" hidden="1">
      <c r="A6687" s="5"/>
    </row>
    <row r="6688" spans="1:1" hidden="1">
      <c r="A6688" s="5"/>
    </row>
    <row r="6689" spans="1:1" hidden="1">
      <c r="A6689" s="5"/>
    </row>
    <row r="6690" spans="1:1" hidden="1">
      <c r="A6690" s="5"/>
    </row>
    <row r="6691" spans="1:1" hidden="1">
      <c r="A6691" s="5"/>
    </row>
    <row r="6692" spans="1:1" hidden="1">
      <c r="A6692" s="5"/>
    </row>
    <row r="6693" spans="1:1" hidden="1">
      <c r="A6693" s="5"/>
    </row>
    <row r="6694" spans="1:1" hidden="1">
      <c r="A6694" s="5"/>
    </row>
    <row r="6695" spans="1:1" hidden="1">
      <c r="A6695" s="5"/>
    </row>
    <row r="6696" spans="1:1" hidden="1">
      <c r="A6696" s="5"/>
    </row>
    <row r="6697" spans="1:1" hidden="1">
      <c r="A6697" s="5"/>
    </row>
    <row r="6698" spans="1:1" hidden="1">
      <c r="A6698" s="5"/>
    </row>
    <row r="6699" spans="1:1" hidden="1">
      <c r="A6699" s="5"/>
    </row>
    <row r="6700" spans="1:1" hidden="1">
      <c r="A6700" s="5"/>
    </row>
    <row r="6701" spans="1:1" hidden="1">
      <c r="A6701" s="5"/>
    </row>
    <row r="6702" spans="1:1" hidden="1">
      <c r="A6702" s="5"/>
    </row>
    <row r="6703" spans="1:1" hidden="1">
      <c r="A6703" s="5"/>
    </row>
    <row r="6704" spans="1:1" hidden="1">
      <c r="A6704" s="5"/>
    </row>
    <row r="6705" spans="1:1" hidden="1">
      <c r="A6705" s="5"/>
    </row>
    <row r="6706" spans="1:1" hidden="1">
      <c r="A6706" s="5"/>
    </row>
    <row r="6707" spans="1:1" hidden="1">
      <c r="A6707" s="5"/>
    </row>
    <row r="6708" spans="1:1" hidden="1">
      <c r="A6708" s="5"/>
    </row>
    <row r="6709" spans="1:1" hidden="1">
      <c r="A6709" s="5"/>
    </row>
    <row r="6710" spans="1:1" hidden="1">
      <c r="A6710" s="5"/>
    </row>
    <row r="6711" spans="1:1" hidden="1">
      <c r="A6711" s="5"/>
    </row>
    <row r="6712" spans="1:1" hidden="1">
      <c r="A6712" s="5"/>
    </row>
    <row r="6713" spans="1:1" hidden="1">
      <c r="A6713" s="5"/>
    </row>
    <row r="6714" spans="1:1" hidden="1">
      <c r="A6714" s="5"/>
    </row>
    <row r="6715" spans="1:1" hidden="1">
      <c r="A6715" s="5"/>
    </row>
    <row r="6716" spans="1:1" hidden="1">
      <c r="A6716" s="5"/>
    </row>
    <row r="6717" spans="1:1" hidden="1">
      <c r="A6717" s="5"/>
    </row>
    <row r="6718" spans="1:1" hidden="1">
      <c r="A6718" s="5"/>
    </row>
    <row r="6719" spans="1:1" hidden="1">
      <c r="A6719" s="5"/>
    </row>
    <row r="6720" spans="1:1" hidden="1">
      <c r="A6720" s="5"/>
    </row>
    <row r="6721" spans="1:1" hidden="1">
      <c r="A6721" s="5"/>
    </row>
    <row r="6722" spans="1:1" hidden="1">
      <c r="A6722" s="5"/>
    </row>
    <row r="6723" spans="1:1" hidden="1">
      <c r="A6723" s="5"/>
    </row>
    <row r="6724" spans="1:1" hidden="1">
      <c r="A6724" s="5"/>
    </row>
    <row r="6725" spans="1:1" hidden="1">
      <c r="A6725" s="5"/>
    </row>
    <row r="6726" spans="1:1" hidden="1">
      <c r="A6726" s="5"/>
    </row>
    <row r="6727" spans="1:1" hidden="1">
      <c r="A6727" s="5"/>
    </row>
    <row r="6728" spans="1:1" hidden="1">
      <c r="A6728" s="5"/>
    </row>
    <row r="6729" spans="1:1" hidden="1">
      <c r="A6729" s="5"/>
    </row>
    <row r="6730" spans="1:1" hidden="1">
      <c r="A6730" s="5"/>
    </row>
    <row r="6731" spans="1:1" hidden="1">
      <c r="A6731" s="5"/>
    </row>
    <row r="6732" spans="1:1" hidden="1">
      <c r="A6732" s="5"/>
    </row>
    <row r="6733" spans="1:1" hidden="1">
      <c r="A6733" s="5"/>
    </row>
    <row r="6734" spans="1:1" hidden="1">
      <c r="A6734" s="5"/>
    </row>
    <row r="6735" spans="1:1" hidden="1">
      <c r="A6735" s="5"/>
    </row>
    <row r="6736" spans="1:1" hidden="1">
      <c r="A6736" s="5"/>
    </row>
    <row r="6737" spans="1:1" hidden="1">
      <c r="A6737" s="5"/>
    </row>
    <row r="6738" spans="1:1" hidden="1">
      <c r="A6738" s="5"/>
    </row>
    <row r="6739" spans="1:1" hidden="1">
      <c r="A6739" s="5"/>
    </row>
    <row r="6740" spans="1:1" hidden="1">
      <c r="A6740" s="5"/>
    </row>
    <row r="6741" spans="1:1" hidden="1">
      <c r="A6741" s="5"/>
    </row>
    <row r="6742" spans="1:1" hidden="1">
      <c r="A6742" s="5"/>
    </row>
    <row r="6743" spans="1:1" hidden="1">
      <c r="A6743" s="5"/>
    </row>
    <row r="6744" spans="1:1" hidden="1">
      <c r="A6744" s="5"/>
    </row>
    <row r="6745" spans="1:1" hidden="1">
      <c r="A6745" s="5"/>
    </row>
    <row r="6746" spans="1:1" hidden="1">
      <c r="A6746" s="5"/>
    </row>
    <row r="6747" spans="1:1" hidden="1">
      <c r="A6747" s="5"/>
    </row>
    <row r="6748" spans="1:1" hidden="1">
      <c r="A6748" s="5"/>
    </row>
    <row r="6749" spans="1:1" hidden="1">
      <c r="A6749" s="5"/>
    </row>
    <row r="6750" spans="1:1" hidden="1">
      <c r="A6750" s="5"/>
    </row>
    <row r="6751" spans="1:1" hidden="1">
      <c r="A6751" s="5"/>
    </row>
    <row r="6752" spans="1:1" hidden="1">
      <c r="A6752" s="5"/>
    </row>
    <row r="6753" spans="1:1" hidden="1">
      <c r="A6753" s="5"/>
    </row>
    <row r="6754" spans="1:1" hidden="1">
      <c r="A6754" s="5"/>
    </row>
    <row r="6755" spans="1:1" hidden="1">
      <c r="A6755" s="5"/>
    </row>
    <row r="6756" spans="1:1" hidden="1">
      <c r="A6756" s="5"/>
    </row>
    <row r="6757" spans="1:1" hidden="1">
      <c r="A6757" s="5"/>
    </row>
    <row r="6758" spans="1:1" hidden="1">
      <c r="A6758" s="5"/>
    </row>
    <row r="6759" spans="1:1" hidden="1">
      <c r="A6759" s="5"/>
    </row>
    <row r="6760" spans="1:1" hidden="1">
      <c r="A6760" s="5"/>
    </row>
    <row r="6761" spans="1:1" hidden="1">
      <c r="A6761" s="5"/>
    </row>
    <row r="6762" spans="1:1" hidden="1">
      <c r="A6762" s="5"/>
    </row>
    <row r="6763" spans="1:1" hidden="1">
      <c r="A6763" s="5"/>
    </row>
    <row r="6764" spans="1:1" hidden="1">
      <c r="A6764" s="5"/>
    </row>
    <row r="6765" spans="1:1" hidden="1">
      <c r="A6765" s="5"/>
    </row>
    <row r="6766" spans="1:1" hidden="1">
      <c r="A6766" s="5"/>
    </row>
    <row r="6767" spans="1:1" hidden="1">
      <c r="A6767" s="5"/>
    </row>
    <row r="6768" spans="1:1" hidden="1">
      <c r="A6768" s="5"/>
    </row>
    <row r="6769" spans="1:1" hidden="1">
      <c r="A6769" s="5"/>
    </row>
    <row r="6770" spans="1:1" hidden="1">
      <c r="A6770" s="5"/>
    </row>
    <row r="6771" spans="1:1" hidden="1">
      <c r="A6771" s="5"/>
    </row>
    <row r="6772" spans="1:1" hidden="1">
      <c r="A6772" s="5"/>
    </row>
    <row r="6773" spans="1:1" hidden="1">
      <c r="A6773" s="5"/>
    </row>
    <row r="6774" spans="1:1" hidden="1">
      <c r="A6774" s="5"/>
    </row>
    <row r="6775" spans="1:1" hidden="1">
      <c r="A6775" s="5"/>
    </row>
    <row r="6776" spans="1:1" hidden="1">
      <c r="A6776" s="5"/>
    </row>
    <row r="6777" spans="1:1" hidden="1">
      <c r="A6777" s="5"/>
    </row>
    <row r="6778" spans="1:1" hidden="1">
      <c r="A6778" s="5"/>
    </row>
    <row r="6779" spans="1:1" hidden="1">
      <c r="A6779" s="5"/>
    </row>
    <row r="6780" spans="1:1" hidden="1">
      <c r="A6780" s="5"/>
    </row>
    <row r="6781" spans="1:1" hidden="1">
      <c r="A6781" s="5"/>
    </row>
    <row r="6782" spans="1:1" hidden="1">
      <c r="A6782" s="5"/>
    </row>
    <row r="6783" spans="1:1" hidden="1">
      <c r="A6783" s="5"/>
    </row>
    <row r="6784" spans="1:1" hidden="1">
      <c r="A6784" s="5"/>
    </row>
    <row r="6785" spans="1:1" hidden="1">
      <c r="A6785" s="5"/>
    </row>
    <row r="6786" spans="1:1" hidden="1">
      <c r="A6786" s="5"/>
    </row>
    <row r="6787" spans="1:1" hidden="1">
      <c r="A6787" s="5"/>
    </row>
    <row r="6788" spans="1:1" hidden="1">
      <c r="A6788" s="5"/>
    </row>
    <row r="6789" spans="1:1" hidden="1">
      <c r="A6789" s="5"/>
    </row>
    <row r="6790" spans="1:1" hidden="1">
      <c r="A6790" s="5"/>
    </row>
    <row r="6791" spans="1:1" hidden="1">
      <c r="A6791" s="5"/>
    </row>
    <row r="6792" spans="1:1" hidden="1">
      <c r="A6792" s="5"/>
    </row>
    <row r="6793" spans="1:1" hidden="1">
      <c r="A6793" s="5"/>
    </row>
    <row r="6794" spans="1:1" hidden="1">
      <c r="A6794" s="5"/>
    </row>
    <row r="6795" spans="1:1" hidden="1">
      <c r="A6795" s="5"/>
    </row>
    <row r="6796" spans="1:1" hidden="1">
      <c r="A6796" s="5"/>
    </row>
    <row r="6797" spans="1:1" hidden="1">
      <c r="A6797" s="5"/>
    </row>
    <row r="6798" spans="1:1" hidden="1">
      <c r="A6798" s="5"/>
    </row>
    <row r="6799" spans="1:1" hidden="1">
      <c r="A6799" s="5"/>
    </row>
    <row r="6800" spans="1:1" hidden="1">
      <c r="A6800" s="5"/>
    </row>
    <row r="6801" spans="1:1" hidden="1">
      <c r="A6801" s="5"/>
    </row>
    <row r="6802" spans="1:1" hidden="1">
      <c r="A6802" s="5"/>
    </row>
    <row r="6803" spans="1:1" hidden="1">
      <c r="A6803" s="5"/>
    </row>
    <row r="6804" spans="1:1" hidden="1">
      <c r="A6804" s="5"/>
    </row>
    <row r="6805" spans="1:1" hidden="1">
      <c r="A6805" s="5"/>
    </row>
    <row r="6806" spans="1:1" hidden="1">
      <c r="A6806" s="5"/>
    </row>
    <row r="6807" spans="1:1" hidden="1">
      <c r="A6807" s="5"/>
    </row>
    <row r="6808" spans="1:1" hidden="1">
      <c r="A6808" s="5"/>
    </row>
    <row r="6809" spans="1:1" hidden="1">
      <c r="A6809" s="5"/>
    </row>
    <row r="6810" spans="1:1" hidden="1">
      <c r="A6810" s="5"/>
    </row>
    <row r="6811" spans="1:1" hidden="1">
      <c r="A6811" s="5"/>
    </row>
    <row r="6812" spans="1:1" hidden="1">
      <c r="A6812" s="5"/>
    </row>
    <row r="6813" spans="1:1" hidden="1">
      <c r="A6813" s="5"/>
    </row>
    <row r="6814" spans="1:1" hidden="1">
      <c r="A6814" s="5"/>
    </row>
    <row r="6815" spans="1:1" hidden="1">
      <c r="A6815" s="5"/>
    </row>
    <row r="6816" spans="1:1" hidden="1">
      <c r="A6816" s="5"/>
    </row>
    <row r="6817" spans="1:1" hidden="1">
      <c r="A6817" s="5"/>
    </row>
    <row r="6818" spans="1:1" hidden="1">
      <c r="A6818" s="5"/>
    </row>
    <row r="6819" spans="1:1" hidden="1">
      <c r="A6819" s="5"/>
    </row>
    <row r="6820" spans="1:1" hidden="1">
      <c r="A6820" s="5"/>
    </row>
    <row r="6821" spans="1:1" hidden="1">
      <c r="A6821" s="5"/>
    </row>
    <row r="6822" spans="1:1" hidden="1">
      <c r="A6822" s="5"/>
    </row>
    <row r="6823" spans="1:1" hidden="1">
      <c r="A6823" s="5"/>
    </row>
    <row r="6824" spans="1:1" hidden="1">
      <c r="A6824" s="5"/>
    </row>
    <row r="6825" spans="1:1" hidden="1">
      <c r="A6825" s="5"/>
    </row>
    <row r="6826" spans="1:1" hidden="1">
      <c r="A6826" s="5"/>
    </row>
    <row r="6827" spans="1:1" hidden="1">
      <c r="A6827" s="5"/>
    </row>
    <row r="6828" spans="1:1" hidden="1">
      <c r="A6828" s="5"/>
    </row>
    <row r="6829" spans="1:1" hidden="1">
      <c r="A6829" s="5"/>
    </row>
    <row r="6830" spans="1:1" hidden="1">
      <c r="A6830" s="5"/>
    </row>
    <row r="6831" spans="1:1" hidden="1">
      <c r="A6831" s="5"/>
    </row>
    <row r="6832" spans="1:1" hidden="1">
      <c r="A6832" s="5"/>
    </row>
    <row r="6833" spans="1:1" hidden="1">
      <c r="A6833" s="5"/>
    </row>
    <row r="6834" spans="1:1" hidden="1">
      <c r="A6834" s="5"/>
    </row>
    <row r="6835" spans="1:1" hidden="1">
      <c r="A6835" s="5"/>
    </row>
    <row r="6836" spans="1:1" hidden="1">
      <c r="A6836" s="5"/>
    </row>
    <row r="6837" spans="1:1" hidden="1">
      <c r="A6837" s="5"/>
    </row>
    <row r="6838" spans="1:1" hidden="1">
      <c r="A6838" s="5"/>
    </row>
    <row r="6839" spans="1:1" hidden="1">
      <c r="A6839" s="5"/>
    </row>
    <row r="6840" spans="1:1" hidden="1">
      <c r="A6840" s="5"/>
    </row>
    <row r="6841" spans="1:1" hidden="1">
      <c r="A6841" s="5"/>
    </row>
    <row r="6842" spans="1:1" hidden="1">
      <c r="A6842" s="5"/>
    </row>
    <row r="6843" spans="1:1" hidden="1">
      <c r="A6843" s="5"/>
    </row>
    <row r="6844" spans="1:1" hidden="1">
      <c r="A6844" s="5"/>
    </row>
    <row r="6845" spans="1:1" hidden="1">
      <c r="A6845" s="5"/>
    </row>
    <row r="6846" spans="1:1" hidden="1">
      <c r="A6846" s="5"/>
    </row>
    <row r="6847" spans="1:1" hidden="1">
      <c r="A6847" s="5"/>
    </row>
    <row r="6848" spans="1:1" hidden="1">
      <c r="A6848" s="5"/>
    </row>
    <row r="6849" spans="1:1" hidden="1">
      <c r="A6849" s="5"/>
    </row>
    <row r="6850" spans="1:1" hidden="1">
      <c r="A6850" s="5"/>
    </row>
    <row r="6851" spans="1:1" hidden="1">
      <c r="A6851" s="5"/>
    </row>
    <row r="6852" spans="1:1" hidden="1">
      <c r="A6852" s="5"/>
    </row>
    <row r="6853" spans="1:1" hidden="1">
      <c r="A6853" s="5"/>
    </row>
    <row r="6854" spans="1:1" hidden="1">
      <c r="A6854" s="5"/>
    </row>
    <row r="6855" spans="1:1" hidden="1">
      <c r="A6855" s="5"/>
    </row>
    <row r="6856" spans="1:1" hidden="1">
      <c r="A6856" s="5"/>
    </row>
    <row r="6857" spans="1:1" hidden="1">
      <c r="A6857" s="5"/>
    </row>
    <row r="6858" spans="1:1" hidden="1">
      <c r="A6858" s="5"/>
    </row>
    <row r="6859" spans="1:1" hidden="1">
      <c r="A6859" s="5"/>
    </row>
    <row r="6860" spans="1:1" hidden="1">
      <c r="A6860" s="5"/>
    </row>
    <row r="6861" spans="1:1" hidden="1">
      <c r="A6861" s="5"/>
    </row>
    <row r="6862" spans="1:1" hidden="1">
      <c r="A6862" s="5"/>
    </row>
    <row r="6863" spans="1:1" hidden="1">
      <c r="A6863" s="5"/>
    </row>
    <row r="6864" spans="1:1" hidden="1">
      <c r="A6864" s="5"/>
    </row>
    <row r="6865" spans="1:1" hidden="1">
      <c r="A6865" s="5"/>
    </row>
    <row r="6866" spans="1:1" hidden="1">
      <c r="A6866" s="5"/>
    </row>
    <row r="6867" spans="1:1" hidden="1">
      <c r="A6867" s="5"/>
    </row>
    <row r="6868" spans="1:1" hidden="1">
      <c r="A6868" s="5"/>
    </row>
    <row r="6869" spans="1:1" hidden="1">
      <c r="A6869" s="5"/>
    </row>
    <row r="6870" spans="1:1" hidden="1">
      <c r="A6870" s="5"/>
    </row>
    <row r="6871" spans="1:1" hidden="1">
      <c r="A6871" s="5"/>
    </row>
    <row r="6872" spans="1:1" hidden="1">
      <c r="A6872" s="5"/>
    </row>
    <row r="6873" spans="1:1" hidden="1">
      <c r="A6873" s="5"/>
    </row>
    <row r="6874" spans="1:1" hidden="1">
      <c r="A6874" s="5"/>
    </row>
    <row r="6875" spans="1:1" hidden="1">
      <c r="A6875" s="5"/>
    </row>
    <row r="6876" spans="1:1" hidden="1">
      <c r="A6876" s="5"/>
    </row>
    <row r="6877" spans="1:1" hidden="1">
      <c r="A6877" s="5"/>
    </row>
    <row r="6878" spans="1:1" hidden="1">
      <c r="A6878" s="5"/>
    </row>
    <row r="6879" spans="1:1" hidden="1">
      <c r="A6879" s="5"/>
    </row>
    <row r="6880" spans="1:1" hidden="1">
      <c r="A6880" s="5"/>
    </row>
    <row r="6881" spans="1:1" hidden="1">
      <c r="A6881" s="5"/>
    </row>
    <row r="6882" spans="1:1" hidden="1">
      <c r="A6882" s="5"/>
    </row>
    <row r="6883" spans="1:1" hidden="1">
      <c r="A6883" s="5"/>
    </row>
    <row r="6884" spans="1:1" hidden="1">
      <c r="A6884" s="5"/>
    </row>
    <row r="6885" spans="1:1" hidden="1">
      <c r="A6885" s="5"/>
    </row>
    <row r="6886" spans="1:1" hidden="1">
      <c r="A6886" s="5"/>
    </row>
    <row r="6887" spans="1:1" hidden="1">
      <c r="A6887" s="5"/>
    </row>
    <row r="6888" spans="1:1" hidden="1">
      <c r="A6888" s="5"/>
    </row>
    <row r="6889" spans="1:1" hidden="1">
      <c r="A6889" s="5"/>
    </row>
    <row r="6890" spans="1:1" hidden="1">
      <c r="A6890" s="5"/>
    </row>
    <row r="6891" spans="1:1" hidden="1">
      <c r="A6891" s="5"/>
    </row>
    <row r="6892" spans="1:1" hidden="1">
      <c r="A6892" s="5"/>
    </row>
    <row r="6893" spans="1:1" hidden="1">
      <c r="A6893" s="5"/>
    </row>
    <row r="6894" spans="1:1" hidden="1">
      <c r="A6894" s="5"/>
    </row>
    <row r="6895" spans="1:1" hidden="1">
      <c r="A6895" s="5"/>
    </row>
    <row r="6896" spans="1:1" hidden="1">
      <c r="A6896" s="5"/>
    </row>
    <row r="6897" spans="1:1" hidden="1">
      <c r="A6897" s="5"/>
    </row>
    <row r="6898" spans="1:1" hidden="1">
      <c r="A6898" s="5"/>
    </row>
    <row r="6899" spans="1:1" hidden="1">
      <c r="A6899" s="5"/>
    </row>
    <row r="6900" spans="1:1" hidden="1">
      <c r="A6900" s="5"/>
    </row>
    <row r="6901" spans="1:1" hidden="1">
      <c r="A6901" s="5"/>
    </row>
    <row r="6902" spans="1:1" hidden="1">
      <c r="A6902" s="5"/>
    </row>
    <row r="6903" spans="1:1" hidden="1">
      <c r="A6903" s="5"/>
    </row>
    <row r="6904" spans="1:1" hidden="1">
      <c r="A6904" s="5"/>
    </row>
    <row r="6905" spans="1:1" hidden="1">
      <c r="A6905" s="5"/>
    </row>
    <row r="6906" spans="1:1" hidden="1">
      <c r="A6906" s="5"/>
    </row>
    <row r="6907" spans="1:1" hidden="1">
      <c r="A6907" s="5"/>
    </row>
    <row r="6908" spans="1:1" hidden="1">
      <c r="A6908" s="5"/>
    </row>
    <row r="6909" spans="1:1" hidden="1">
      <c r="A6909" s="5"/>
    </row>
    <row r="6910" spans="1:1" hidden="1">
      <c r="A6910" s="5"/>
    </row>
    <row r="6911" spans="1:1" hidden="1">
      <c r="A6911" s="5"/>
    </row>
    <row r="6912" spans="1:1" hidden="1">
      <c r="A6912" s="5"/>
    </row>
    <row r="6913" spans="1:1" hidden="1">
      <c r="A6913" s="5"/>
    </row>
    <row r="6914" spans="1:1" hidden="1">
      <c r="A6914" s="5"/>
    </row>
    <row r="6915" spans="1:1" hidden="1">
      <c r="A6915" s="5"/>
    </row>
    <row r="6916" spans="1:1" hidden="1">
      <c r="A6916" s="5"/>
    </row>
    <row r="6917" spans="1:1" hidden="1">
      <c r="A6917" s="5"/>
    </row>
    <row r="6918" spans="1:1" hidden="1">
      <c r="A6918" s="5"/>
    </row>
    <row r="6919" spans="1:1" hidden="1">
      <c r="A6919" s="5"/>
    </row>
    <row r="6920" spans="1:1" hidden="1">
      <c r="A6920" s="5"/>
    </row>
    <row r="6921" spans="1:1" hidden="1">
      <c r="A6921" s="5"/>
    </row>
    <row r="6922" spans="1:1" hidden="1">
      <c r="A6922" s="5"/>
    </row>
    <row r="6923" spans="1:1" hidden="1">
      <c r="A6923" s="5"/>
    </row>
    <row r="6924" spans="1:1" hidden="1">
      <c r="A6924" s="5"/>
    </row>
    <row r="6925" spans="1:1" hidden="1">
      <c r="A6925" s="5"/>
    </row>
    <row r="6926" spans="1:1" hidden="1">
      <c r="A6926" s="5"/>
    </row>
    <row r="6927" spans="1:1" hidden="1">
      <c r="A6927" s="5"/>
    </row>
    <row r="6928" spans="1:1" hidden="1">
      <c r="A6928" s="5"/>
    </row>
    <row r="6929" spans="1:1" hidden="1">
      <c r="A6929" s="5"/>
    </row>
    <row r="6930" spans="1:1" hidden="1">
      <c r="A6930" s="5"/>
    </row>
    <row r="6931" spans="1:1" hidden="1">
      <c r="A6931" s="5"/>
    </row>
    <row r="6932" spans="1:1" hidden="1">
      <c r="A6932" s="5"/>
    </row>
    <row r="6933" spans="1:1" hidden="1">
      <c r="A6933" s="5"/>
    </row>
    <row r="6934" spans="1:1" hidden="1">
      <c r="A6934" s="5"/>
    </row>
    <row r="6935" spans="1:1" hidden="1">
      <c r="A6935" s="5"/>
    </row>
    <row r="6936" spans="1:1" hidden="1">
      <c r="A6936" s="5"/>
    </row>
    <row r="6937" spans="1:1" hidden="1">
      <c r="A6937" s="5"/>
    </row>
    <row r="6938" spans="1:1" hidden="1">
      <c r="A6938" s="5"/>
    </row>
    <row r="6939" spans="1:1" hidden="1">
      <c r="A6939" s="5"/>
    </row>
    <row r="6940" spans="1:1" hidden="1">
      <c r="A6940" s="5"/>
    </row>
    <row r="6941" spans="1:1" hidden="1">
      <c r="A6941" s="5"/>
    </row>
    <row r="6942" spans="1:1" hidden="1">
      <c r="A6942" s="5"/>
    </row>
    <row r="6943" spans="1:1" hidden="1">
      <c r="A6943" s="5"/>
    </row>
    <row r="6944" spans="1:1" hidden="1">
      <c r="A6944" s="5"/>
    </row>
    <row r="6945" spans="1:1" hidden="1">
      <c r="A6945" s="5"/>
    </row>
    <row r="6946" spans="1:1" hidden="1">
      <c r="A6946" s="5"/>
    </row>
    <row r="6947" spans="1:1" hidden="1">
      <c r="A6947" s="5"/>
    </row>
    <row r="6948" spans="1:1" hidden="1">
      <c r="A6948" s="5"/>
    </row>
    <row r="6949" spans="1:1" hidden="1">
      <c r="A6949" s="5"/>
    </row>
    <row r="6950" spans="1:1" hidden="1">
      <c r="A6950" s="5"/>
    </row>
    <row r="6951" spans="1:1" hidden="1">
      <c r="A6951" s="5"/>
    </row>
    <row r="6952" spans="1:1" hidden="1">
      <c r="A6952" s="5"/>
    </row>
    <row r="6953" spans="1:1" hidden="1">
      <c r="A6953" s="5"/>
    </row>
    <row r="6954" spans="1:1" hidden="1">
      <c r="A6954" s="5"/>
    </row>
    <row r="6955" spans="1:1" hidden="1">
      <c r="A6955" s="5"/>
    </row>
    <row r="6956" spans="1:1" hidden="1">
      <c r="A6956" s="5"/>
    </row>
    <row r="6957" spans="1:1" hidden="1">
      <c r="A6957" s="5"/>
    </row>
    <row r="6958" spans="1:1" hidden="1">
      <c r="A6958" s="5"/>
    </row>
    <row r="6959" spans="1:1" hidden="1">
      <c r="A6959" s="5"/>
    </row>
    <row r="6960" spans="1:1" hidden="1">
      <c r="A6960" s="5"/>
    </row>
    <row r="6961" spans="1:1" hidden="1">
      <c r="A6961" s="5"/>
    </row>
    <row r="6962" spans="1:1" hidden="1">
      <c r="A6962" s="5"/>
    </row>
    <row r="6963" spans="1:1" hidden="1">
      <c r="A6963" s="5"/>
    </row>
    <row r="6964" spans="1:1" hidden="1">
      <c r="A6964" s="5"/>
    </row>
    <row r="6965" spans="1:1" hidden="1">
      <c r="A6965" s="5"/>
    </row>
    <row r="6966" spans="1:1" hidden="1">
      <c r="A6966" s="5"/>
    </row>
    <row r="6967" spans="1:1" hidden="1">
      <c r="A6967" s="5"/>
    </row>
    <row r="6968" spans="1:1" hidden="1">
      <c r="A6968" s="5"/>
    </row>
    <row r="6969" spans="1:1" hidden="1">
      <c r="A6969" s="5"/>
    </row>
    <row r="6970" spans="1:1" hidden="1">
      <c r="A6970" s="5"/>
    </row>
    <row r="6971" spans="1:1" hidden="1">
      <c r="A6971" s="5"/>
    </row>
    <row r="6972" spans="1:1" hidden="1">
      <c r="A6972" s="5"/>
    </row>
    <row r="6973" spans="1:1" hidden="1">
      <c r="A6973" s="5"/>
    </row>
    <row r="6974" spans="1:1" hidden="1">
      <c r="A6974" s="5"/>
    </row>
    <row r="6975" spans="1:1" hidden="1">
      <c r="A6975" s="5"/>
    </row>
    <row r="6976" spans="1:1" hidden="1">
      <c r="A6976" s="5"/>
    </row>
    <row r="6977" spans="1:1" hidden="1">
      <c r="A6977" s="5"/>
    </row>
    <row r="6978" spans="1:1" hidden="1">
      <c r="A6978" s="5"/>
    </row>
    <row r="6979" spans="1:1" hidden="1">
      <c r="A6979" s="5"/>
    </row>
    <row r="6980" spans="1:1" hidden="1">
      <c r="A6980" s="5"/>
    </row>
    <row r="6981" spans="1:1" hidden="1">
      <c r="A6981" s="5"/>
    </row>
    <row r="6982" spans="1:1" hidden="1">
      <c r="A6982" s="5"/>
    </row>
    <row r="6983" spans="1:1" hidden="1">
      <c r="A6983" s="5"/>
    </row>
    <row r="6984" spans="1:1" hidden="1">
      <c r="A6984" s="5"/>
    </row>
    <row r="6985" spans="1:1" hidden="1">
      <c r="A6985" s="5"/>
    </row>
    <row r="6986" spans="1:1" hidden="1">
      <c r="A6986" s="5"/>
    </row>
    <row r="6987" spans="1:1" hidden="1">
      <c r="A6987" s="5"/>
    </row>
    <row r="6988" spans="1:1" hidden="1">
      <c r="A6988" s="5"/>
    </row>
    <row r="6989" spans="1:1" hidden="1">
      <c r="A6989" s="5"/>
    </row>
    <row r="6990" spans="1:1" hidden="1">
      <c r="A6990" s="5"/>
    </row>
    <row r="6991" spans="1:1" hidden="1">
      <c r="A6991" s="5"/>
    </row>
    <row r="6992" spans="1:1" hidden="1">
      <c r="A6992" s="5"/>
    </row>
    <row r="6993" spans="1:1" hidden="1">
      <c r="A6993" s="5"/>
    </row>
    <row r="6994" spans="1:1" hidden="1">
      <c r="A6994" s="5"/>
    </row>
    <row r="6995" spans="1:1" hidden="1">
      <c r="A6995" s="5"/>
    </row>
    <row r="6996" spans="1:1" hidden="1">
      <c r="A6996" s="5"/>
    </row>
    <row r="6997" spans="1:1" hidden="1">
      <c r="A6997" s="5"/>
    </row>
    <row r="6998" spans="1:1" hidden="1">
      <c r="A6998" s="5"/>
    </row>
    <row r="6999" spans="1:1" hidden="1">
      <c r="A6999" s="5"/>
    </row>
    <row r="7000" spans="1:1" hidden="1">
      <c r="A7000" s="5"/>
    </row>
    <row r="7001" spans="1:1" hidden="1">
      <c r="A7001" s="5"/>
    </row>
    <row r="7002" spans="1:1" hidden="1">
      <c r="A7002" s="5"/>
    </row>
    <row r="7003" spans="1:1" hidden="1">
      <c r="A7003" s="5"/>
    </row>
    <row r="7004" spans="1:1" hidden="1">
      <c r="A7004" s="5"/>
    </row>
    <row r="7005" spans="1:1" hidden="1">
      <c r="A7005" s="5"/>
    </row>
    <row r="7006" spans="1:1" hidden="1">
      <c r="A7006" s="5"/>
    </row>
    <row r="7007" spans="1:1" hidden="1">
      <c r="A7007" s="5"/>
    </row>
    <row r="7008" spans="1:1" hidden="1">
      <c r="A7008" s="5"/>
    </row>
    <row r="7009" spans="1:1" hidden="1">
      <c r="A7009" s="5"/>
    </row>
    <row r="7010" spans="1:1" hidden="1">
      <c r="A7010" s="5"/>
    </row>
    <row r="7011" spans="1:1" hidden="1">
      <c r="A7011" s="5"/>
    </row>
    <row r="7012" spans="1:1" hidden="1">
      <c r="A7012" s="5"/>
    </row>
    <row r="7013" spans="1:1" hidden="1">
      <c r="A7013" s="5"/>
    </row>
    <row r="7014" spans="1:1" hidden="1">
      <c r="A7014" s="5"/>
    </row>
    <row r="7015" spans="1:1" hidden="1">
      <c r="A7015" s="5"/>
    </row>
    <row r="7016" spans="1:1" hidden="1">
      <c r="A7016" s="5"/>
    </row>
    <row r="7017" spans="1:1" hidden="1">
      <c r="A7017" s="5"/>
    </row>
    <row r="7018" spans="1:1" hidden="1">
      <c r="A7018" s="5"/>
    </row>
    <row r="7019" spans="1:1" hidden="1">
      <c r="A7019" s="5"/>
    </row>
    <row r="7020" spans="1:1" hidden="1">
      <c r="A7020" s="5"/>
    </row>
    <row r="7021" spans="1:1" hidden="1">
      <c r="A7021" s="5"/>
    </row>
    <row r="7022" spans="1:1" hidden="1">
      <c r="A7022" s="5"/>
    </row>
    <row r="7023" spans="1:1" hidden="1">
      <c r="A7023" s="5"/>
    </row>
    <row r="7024" spans="1:1" hidden="1">
      <c r="A7024" s="5"/>
    </row>
    <row r="7025" spans="1:1" hidden="1">
      <c r="A7025" s="5"/>
    </row>
    <row r="7026" spans="1:1" hidden="1">
      <c r="A7026" s="5"/>
    </row>
    <row r="7027" spans="1:1" hidden="1">
      <c r="A7027" s="5"/>
    </row>
    <row r="7028" spans="1:1" hidden="1">
      <c r="A7028" s="5"/>
    </row>
    <row r="7029" spans="1:1" hidden="1">
      <c r="A7029" s="5"/>
    </row>
    <row r="7030" spans="1:1" hidden="1">
      <c r="A7030" s="5"/>
    </row>
    <row r="7031" spans="1:1" hidden="1">
      <c r="A7031" s="5"/>
    </row>
    <row r="7032" spans="1:1" hidden="1">
      <c r="A7032" s="5"/>
    </row>
    <row r="7033" spans="1:1" hidden="1">
      <c r="A7033" s="5"/>
    </row>
    <row r="7034" spans="1:1" hidden="1">
      <c r="A7034" s="5"/>
    </row>
    <row r="7035" spans="1:1" hidden="1">
      <c r="A7035" s="5"/>
    </row>
    <row r="7036" spans="1:1" hidden="1">
      <c r="A7036" s="5"/>
    </row>
    <row r="7037" spans="1:1" hidden="1">
      <c r="A7037" s="5"/>
    </row>
    <row r="7038" spans="1:1" hidden="1">
      <c r="A7038" s="5"/>
    </row>
    <row r="7039" spans="1:1" hidden="1">
      <c r="A7039" s="5"/>
    </row>
    <row r="7040" spans="1:1" hidden="1">
      <c r="A7040" s="5"/>
    </row>
    <row r="7041" spans="1:1" hidden="1">
      <c r="A7041" s="5"/>
    </row>
    <row r="7042" spans="1:1" hidden="1">
      <c r="A7042" s="5"/>
    </row>
    <row r="7043" spans="1:1" hidden="1">
      <c r="A7043" s="5"/>
    </row>
    <row r="7044" spans="1:1" hidden="1">
      <c r="A7044" s="5"/>
    </row>
    <row r="7045" spans="1:1" hidden="1">
      <c r="A7045" s="5"/>
    </row>
    <row r="7046" spans="1:1" hidden="1">
      <c r="A7046" s="5"/>
    </row>
    <row r="7047" spans="1:1" hidden="1">
      <c r="A7047" s="5"/>
    </row>
    <row r="7048" spans="1:1" hidden="1">
      <c r="A7048" s="5"/>
    </row>
    <row r="7049" spans="1:1" hidden="1">
      <c r="A7049" s="5"/>
    </row>
    <row r="7050" spans="1:1" hidden="1">
      <c r="A7050" s="5"/>
    </row>
    <row r="7051" spans="1:1" hidden="1">
      <c r="A7051" s="5"/>
    </row>
    <row r="7052" spans="1:1" hidden="1">
      <c r="A7052" s="5"/>
    </row>
    <row r="7053" spans="1:1" hidden="1">
      <c r="A7053" s="5"/>
    </row>
    <row r="7054" spans="1:1" hidden="1">
      <c r="A7054" s="5"/>
    </row>
    <row r="7055" spans="1:1" hidden="1">
      <c r="A7055" s="5"/>
    </row>
    <row r="7056" spans="1:1" hidden="1">
      <c r="A7056" s="5"/>
    </row>
    <row r="7057" spans="1:1" hidden="1">
      <c r="A7057" s="5"/>
    </row>
    <row r="7058" spans="1:1" hidden="1">
      <c r="A7058" s="5"/>
    </row>
    <row r="7059" spans="1:1" hidden="1">
      <c r="A7059" s="5"/>
    </row>
    <row r="7060" spans="1:1" hidden="1">
      <c r="A7060" s="5"/>
    </row>
    <row r="7061" spans="1:1" hidden="1">
      <c r="A7061" s="5"/>
    </row>
    <row r="7062" spans="1:1" hidden="1">
      <c r="A7062" s="5"/>
    </row>
    <row r="7063" spans="1:1" hidden="1">
      <c r="A7063" s="5"/>
    </row>
    <row r="7064" spans="1:1" hidden="1">
      <c r="A7064" s="5"/>
    </row>
    <row r="7065" spans="1:1" hidden="1">
      <c r="A7065" s="5"/>
    </row>
    <row r="7066" spans="1:1" hidden="1">
      <c r="A7066" s="5"/>
    </row>
    <row r="7067" spans="1:1" hidden="1">
      <c r="A7067" s="5"/>
    </row>
    <row r="7068" spans="1:1" hidden="1">
      <c r="A7068" s="5"/>
    </row>
    <row r="7069" spans="1:1" hidden="1">
      <c r="A7069" s="5"/>
    </row>
    <row r="7070" spans="1:1" hidden="1">
      <c r="A7070" s="5"/>
    </row>
    <row r="7071" spans="1:1" hidden="1">
      <c r="A7071" s="5"/>
    </row>
    <row r="7072" spans="1:1" hidden="1">
      <c r="A7072" s="5"/>
    </row>
    <row r="7073" spans="1:1" hidden="1">
      <c r="A7073" s="5"/>
    </row>
    <row r="7074" spans="1:1" hidden="1">
      <c r="A7074" s="5"/>
    </row>
    <row r="7075" spans="1:1" hidden="1">
      <c r="A7075" s="5"/>
    </row>
    <row r="7076" spans="1:1" hidden="1">
      <c r="A7076" s="5"/>
    </row>
    <row r="7077" spans="1:1" hidden="1">
      <c r="A7077" s="5"/>
    </row>
    <row r="7078" spans="1:1" hidden="1">
      <c r="A7078" s="5"/>
    </row>
    <row r="7079" spans="1:1" hidden="1">
      <c r="A7079" s="5"/>
    </row>
    <row r="7080" spans="1:1" hidden="1">
      <c r="A7080" s="5"/>
    </row>
    <row r="7081" spans="1:1" hidden="1">
      <c r="A7081" s="5"/>
    </row>
    <row r="7082" spans="1:1" hidden="1">
      <c r="A7082" s="5"/>
    </row>
    <row r="7083" spans="1:1" hidden="1">
      <c r="A7083" s="5"/>
    </row>
    <row r="7084" spans="1:1" hidden="1">
      <c r="A7084" s="5"/>
    </row>
    <row r="7085" spans="1:1" hidden="1">
      <c r="A7085" s="5"/>
    </row>
    <row r="7086" spans="1:1" hidden="1">
      <c r="A7086" s="5"/>
    </row>
    <row r="7087" spans="1:1" hidden="1">
      <c r="A7087" s="5"/>
    </row>
    <row r="7088" spans="1:1" hidden="1">
      <c r="A7088" s="5"/>
    </row>
    <row r="7089" spans="1:1" hidden="1">
      <c r="A7089" s="5"/>
    </row>
    <row r="7090" spans="1:1" hidden="1">
      <c r="A7090" s="5"/>
    </row>
    <row r="7091" spans="1:1" hidden="1">
      <c r="A7091" s="5"/>
    </row>
    <row r="7092" spans="1:1" hidden="1">
      <c r="A7092" s="5"/>
    </row>
    <row r="7093" spans="1:1" hidden="1">
      <c r="A7093" s="5"/>
    </row>
    <row r="7094" spans="1:1" hidden="1">
      <c r="A7094" s="5"/>
    </row>
    <row r="7095" spans="1:1" hidden="1">
      <c r="A7095" s="5"/>
    </row>
    <row r="7096" spans="1:1" hidden="1">
      <c r="A7096" s="5"/>
    </row>
    <row r="7097" spans="1:1" hidden="1">
      <c r="A7097" s="5"/>
    </row>
    <row r="7098" spans="1:1" hidden="1">
      <c r="A7098" s="5"/>
    </row>
    <row r="7099" spans="1:1" hidden="1">
      <c r="A7099" s="5"/>
    </row>
    <row r="7100" spans="1:1" hidden="1">
      <c r="A7100" s="5"/>
    </row>
    <row r="7101" spans="1:1" hidden="1">
      <c r="A7101" s="5"/>
    </row>
    <row r="7102" spans="1:1" hidden="1">
      <c r="A7102" s="5"/>
    </row>
    <row r="7103" spans="1:1" hidden="1">
      <c r="A7103" s="5"/>
    </row>
    <row r="7104" spans="1:1" hidden="1">
      <c r="A7104" s="5"/>
    </row>
    <row r="7105" spans="1:1" hidden="1">
      <c r="A7105" s="5"/>
    </row>
    <row r="7106" spans="1:1" hidden="1">
      <c r="A7106" s="5"/>
    </row>
    <row r="7107" spans="1:1" hidden="1">
      <c r="A7107" s="5"/>
    </row>
    <row r="7108" spans="1:1" hidden="1">
      <c r="A7108" s="5"/>
    </row>
    <row r="7109" spans="1:1" hidden="1">
      <c r="A7109" s="5"/>
    </row>
    <row r="7110" spans="1:1" hidden="1">
      <c r="A7110" s="5"/>
    </row>
    <row r="7111" spans="1:1" hidden="1">
      <c r="A7111" s="5"/>
    </row>
    <row r="7112" spans="1:1" hidden="1">
      <c r="A7112" s="5"/>
    </row>
    <row r="7113" spans="1:1" hidden="1">
      <c r="A7113" s="5"/>
    </row>
    <row r="7114" spans="1:1" hidden="1">
      <c r="A7114" s="5"/>
    </row>
    <row r="7115" spans="1:1" hidden="1">
      <c r="A7115" s="5"/>
    </row>
    <row r="7116" spans="1:1" hidden="1">
      <c r="A7116" s="5"/>
    </row>
    <row r="7117" spans="1:1" hidden="1">
      <c r="A7117" s="5"/>
    </row>
    <row r="7118" spans="1:1" hidden="1">
      <c r="A7118" s="5"/>
    </row>
    <row r="7119" spans="1:1" hidden="1">
      <c r="A7119" s="5"/>
    </row>
    <row r="7120" spans="1:1" hidden="1">
      <c r="A7120" s="5"/>
    </row>
    <row r="7121" spans="1:1" hidden="1">
      <c r="A7121" s="5"/>
    </row>
    <row r="7122" spans="1:1" hidden="1">
      <c r="A7122" s="5"/>
    </row>
    <row r="7123" spans="1:1" hidden="1">
      <c r="A7123" s="5"/>
    </row>
    <row r="7124" spans="1:1" hidden="1">
      <c r="A7124" s="5"/>
    </row>
    <row r="7125" spans="1:1" hidden="1">
      <c r="A7125" s="5"/>
    </row>
    <row r="7126" spans="1:1" hidden="1">
      <c r="A7126" s="5"/>
    </row>
    <row r="7127" spans="1:1" hidden="1">
      <c r="A7127" s="5"/>
    </row>
    <row r="7128" spans="1:1" hidden="1">
      <c r="A7128" s="5"/>
    </row>
    <row r="7129" spans="1:1" hidden="1">
      <c r="A7129" s="5"/>
    </row>
    <row r="7130" spans="1:1" hidden="1">
      <c r="A7130" s="5"/>
    </row>
    <row r="7131" spans="1:1" hidden="1">
      <c r="A7131" s="5"/>
    </row>
    <row r="7132" spans="1:1" hidden="1">
      <c r="A7132" s="5"/>
    </row>
    <row r="7133" spans="1:1" hidden="1">
      <c r="A7133" s="5"/>
    </row>
    <row r="7134" spans="1:1" hidden="1">
      <c r="A7134" s="5"/>
    </row>
    <row r="7135" spans="1:1" hidden="1">
      <c r="A7135" s="5"/>
    </row>
    <row r="7136" spans="1:1" hidden="1">
      <c r="A7136" s="5"/>
    </row>
    <row r="7137" spans="1:1" hidden="1">
      <c r="A7137" s="5"/>
    </row>
    <row r="7138" spans="1:1" hidden="1">
      <c r="A7138" s="5"/>
    </row>
    <row r="7139" spans="1:1" hidden="1">
      <c r="A7139" s="5"/>
    </row>
    <row r="7140" spans="1:1" hidden="1">
      <c r="A7140" s="5"/>
    </row>
    <row r="7141" spans="1:1" hidden="1">
      <c r="A7141" s="5"/>
    </row>
    <row r="7142" spans="1:1" hidden="1">
      <c r="A7142" s="5"/>
    </row>
    <row r="7143" spans="1:1" hidden="1">
      <c r="A7143" s="5"/>
    </row>
    <row r="7144" spans="1:1" hidden="1">
      <c r="A7144" s="5"/>
    </row>
    <row r="7145" spans="1:1" hidden="1">
      <c r="A7145" s="5"/>
    </row>
    <row r="7146" spans="1:1" hidden="1">
      <c r="A7146" s="5"/>
    </row>
    <row r="7147" spans="1:1" hidden="1">
      <c r="A7147" s="5"/>
    </row>
    <row r="7148" spans="1:1" hidden="1">
      <c r="A7148" s="5"/>
    </row>
    <row r="7149" spans="1:1" hidden="1">
      <c r="A7149" s="5"/>
    </row>
    <row r="7150" spans="1:1" hidden="1">
      <c r="A7150" s="5"/>
    </row>
    <row r="7151" spans="1:1" hidden="1">
      <c r="A7151" s="5"/>
    </row>
    <row r="7152" spans="1:1" hidden="1">
      <c r="A7152" s="5"/>
    </row>
    <row r="7153" spans="1:1" hidden="1">
      <c r="A7153" s="5"/>
    </row>
    <row r="7154" spans="1:1" hidden="1">
      <c r="A7154" s="5"/>
    </row>
    <row r="7155" spans="1:1" hidden="1">
      <c r="A7155" s="5"/>
    </row>
    <row r="7156" spans="1:1" hidden="1">
      <c r="A7156" s="5"/>
    </row>
    <row r="7157" spans="1:1" hidden="1">
      <c r="A7157" s="5"/>
    </row>
    <row r="7158" spans="1:1" hidden="1">
      <c r="A7158" s="5"/>
    </row>
    <row r="7159" spans="1:1" hidden="1">
      <c r="A7159" s="5"/>
    </row>
    <row r="7160" spans="1:1" hidden="1">
      <c r="A7160" s="5"/>
    </row>
    <row r="7161" spans="1:1" hidden="1">
      <c r="A7161" s="5"/>
    </row>
    <row r="7162" spans="1:1" hidden="1">
      <c r="A7162" s="5"/>
    </row>
    <row r="7163" spans="1:1" hidden="1">
      <c r="A7163" s="5"/>
    </row>
    <row r="7164" spans="1:1" hidden="1">
      <c r="A7164" s="5"/>
    </row>
    <row r="7165" spans="1:1" hidden="1">
      <c r="A7165" s="5"/>
    </row>
    <row r="7166" spans="1:1" hidden="1">
      <c r="A7166" s="5"/>
    </row>
    <row r="7167" spans="1:1" hidden="1">
      <c r="A7167" s="5"/>
    </row>
    <row r="7168" spans="1:1" hidden="1">
      <c r="A7168" s="5"/>
    </row>
    <row r="7169" spans="1:1" hidden="1">
      <c r="A7169" s="5"/>
    </row>
    <row r="7170" spans="1:1" hidden="1">
      <c r="A7170" s="5"/>
    </row>
    <row r="7171" spans="1:1" hidden="1">
      <c r="A7171" s="5"/>
    </row>
    <row r="7172" spans="1:1" hidden="1">
      <c r="A7172" s="5"/>
    </row>
    <row r="7173" spans="1:1" hidden="1">
      <c r="A7173" s="5"/>
    </row>
    <row r="7174" spans="1:1" hidden="1">
      <c r="A7174" s="5"/>
    </row>
    <row r="7175" spans="1:1" hidden="1">
      <c r="A7175" s="5"/>
    </row>
    <row r="7176" spans="1:1" hidden="1">
      <c r="A7176" s="5"/>
    </row>
    <row r="7177" spans="1:1" hidden="1">
      <c r="A7177" s="5"/>
    </row>
    <row r="7178" spans="1:1" hidden="1">
      <c r="A7178" s="5"/>
    </row>
    <row r="7179" spans="1:1" hidden="1">
      <c r="A7179" s="5"/>
    </row>
    <row r="7180" spans="1:1" hidden="1">
      <c r="A7180" s="5"/>
    </row>
    <row r="7181" spans="1:1" hidden="1">
      <c r="A7181" s="5"/>
    </row>
    <row r="7182" spans="1:1" hidden="1">
      <c r="A7182" s="5"/>
    </row>
    <row r="7183" spans="1:1" hidden="1">
      <c r="A7183" s="5"/>
    </row>
    <row r="7184" spans="1:1" hidden="1">
      <c r="A7184" s="5"/>
    </row>
    <row r="7185" spans="1:1" hidden="1">
      <c r="A7185" s="5"/>
    </row>
    <row r="7186" spans="1:1" hidden="1">
      <c r="A7186" s="5"/>
    </row>
    <row r="7187" spans="1:1" hidden="1">
      <c r="A7187" s="5"/>
    </row>
    <row r="7188" spans="1:1" hidden="1">
      <c r="A7188" s="5"/>
    </row>
    <row r="7189" spans="1:1" hidden="1">
      <c r="A7189" s="5"/>
    </row>
    <row r="7190" spans="1:1" hidden="1">
      <c r="A7190" s="5"/>
    </row>
    <row r="7191" spans="1:1" hidden="1">
      <c r="A7191" s="5"/>
    </row>
    <row r="7192" spans="1:1" hidden="1">
      <c r="A7192" s="5"/>
    </row>
    <row r="7193" spans="1:1" hidden="1">
      <c r="A7193" s="5"/>
    </row>
    <row r="7194" spans="1:1" hidden="1">
      <c r="A7194" s="5"/>
    </row>
    <row r="7195" spans="1:1" hidden="1">
      <c r="A7195" s="5"/>
    </row>
    <row r="7196" spans="1:1" hidden="1">
      <c r="A7196" s="5"/>
    </row>
    <row r="7197" spans="1:1" hidden="1">
      <c r="A7197" s="5"/>
    </row>
    <row r="7198" spans="1:1" hidden="1">
      <c r="A7198" s="5"/>
    </row>
    <row r="7199" spans="1:1" hidden="1">
      <c r="A7199" s="5"/>
    </row>
    <row r="7200" spans="1:1" hidden="1">
      <c r="A7200" s="5"/>
    </row>
    <row r="7201" spans="1:1" hidden="1">
      <c r="A7201" s="5"/>
    </row>
    <row r="7202" spans="1:1" hidden="1">
      <c r="A7202" s="5"/>
    </row>
    <row r="7203" spans="1:1" hidden="1">
      <c r="A7203" s="5"/>
    </row>
    <row r="7204" spans="1:1" hidden="1">
      <c r="A7204" s="5"/>
    </row>
    <row r="7205" spans="1:1" hidden="1">
      <c r="A7205" s="5"/>
    </row>
    <row r="7206" spans="1:1" hidden="1">
      <c r="A7206" s="5"/>
    </row>
    <row r="7207" spans="1:1" hidden="1">
      <c r="A7207" s="5"/>
    </row>
    <row r="7208" spans="1:1" hidden="1">
      <c r="A7208" s="5"/>
    </row>
    <row r="7209" spans="1:1" hidden="1">
      <c r="A7209" s="5"/>
    </row>
    <row r="7210" spans="1:1" hidden="1">
      <c r="A7210" s="5"/>
    </row>
    <row r="7211" spans="1:1" hidden="1">
      <c r="A7211" s="5"/>
    </row>
    <row r="7212" spans="1:1" hidden="1">
      <c r="A7212" s="5"/>
    </row>
    <row r="7213" spans="1:1" hidden="1">
      <c r="A7213" s="5"/>
    </row>
    <row r="7214" spans="1:1" hidden="1">
      <c r="A7214" s="5"/>
    </row>
    <row r="7215" spans="1:1" hidden="1">
      <c r="A7215" s="5"/>
    </row>
    <row r="7216" spans="1:1" hidden="1">
      <c r="A7216" s="5"/>
    </row>
    <row r="7217" spans="1:1" hidden="1">
      <c r="A7217" s="5"/>
    </row>
    <row r="7218" spans="1:1" hidden="1">
      <c r="A7218" s="5"/>
    </row>
    <row r="7219" spans="1:1" hidden="1">
      <c r="A7219" s="5"/>
    </row>
    <row r="7220" spans="1:1" hidden="1">
      <c r="A7220" s="5"/>
    </row>
    <row r="7221" spans="1:1" hidden="1">
      <c r="A7221" s="5"/>
    </row>
    <row r="7222" spans="1:1" hidden="1">
      <c r="A7222" s="5"/>
    </row>
    <row r="7223" spans="1:1" hidden="1">
      <c r="A7223" s="5"/>
    </row>
    <row r="7224" spans="1:1" hidden="1">
      <c r="A7224" s="5"/>
    </row>
    <row r="7225" spans="1:1" hidden="1">
      <c r="A7225" s="5"/>
    </row>
    <row r="7226" spans="1:1" hidden="1">
      <c r="A7226" s="5"/>
    </row>
    <row r="7227" spans="1:1" hidden="1">
      <c r="A7227" s="5"/>
    </row>
    <row r="7228" spans="1:1" hidden="1">
      <c r="A7228" s="5"/>
    </row>
    <row r="7229" spans="1:1" hidden="1">
      <c r="A7229" s="5"/>
    </row>
    <row r="7230" spans="1:1" hidden="1">
      <c r="A7230" s="5"/>
    </row>
    <row r="7231" spans="1:1" hidden="1">
      <c r="A7231" s="5"/>
    </row>
    <row r="7232" spans="1:1" hidden="1">
      <c r="A7232" s="5"/>
    </row>
    <row r="7233" spans="1:1" hidden="1">
      <c r="A7233" s="5"/>
    </row>
    <row r="7234" spans="1:1" hidden="1">
      <c r="A7234" s="5"/>
    </row>
    <row r="7235" spans="1:1" hidden="1">
      <c r="A7235" s="5"/>
    </row>
    <row r="7236" spans="1:1" hidden="1">
      <c r="A7236" s="5"/>
    </row>
    <row r="7237" spans="1:1" hidden="1">
      <c r="A7237" s="5"/>
    </row>
    <row r="7238" spans="1:1" hidden="1">
      <c r="A7238" s="5"/>
    </row>
    <row r="7239" spans="1:1" hidden="1">
      <c r="A7239" s="5"/>
    </row>
    <row r="7240" spans="1:1" hidden="1">
      <c r="A7240" s="5"/>
    </row>
    <row r="7241" spans="1:1" hidden="1">
      <c r="A7241" s="5"/>
    </row>
    <row r="7242" spans="1:1" hidden="1">
      <c r="A7242" s="5"/>
    </row>
    <row r="7243" spans="1:1" hidden="1">
      <c r="A7243" s="5"/>
    </row>
    <row r="7244" spans="1:1" hidden="1">
      <c r="A7244" s="5"/>
    </row>
    <row r="7245" spans="1:1" hidden="1">
      <c r="A7245" s="5"/>
    </row>
    <row r="7246" spans="1:1" hidden="1">
      <c r="A7246" s="5"/>
    </row>
    <row r="7247" spans="1:1" hidden="1">
      <c r="A7247" s="5"/>
    </row>
    <row r="7248" spans="1:1" hidden="1">
      <c r="A7248" s="5"/>
    </row>
    <row r="7249" spans="1:1" hidden="1">
      <c r="A7249" s="5"/>
    </row>
    <row r="7250" spans="1:1" hidden="1">
      <c r="A7250" s="5"/>
    </row>
    <row r="7251" spans="1:1" hidden="1">
      <c r="A7251" s="5"/>
    </row>
    <row r="7252" spans="1:1" hidden="1">
      <c r="A7252" s="5"/>
    </row>
    <row r="7253" spans="1:1" hidden="1">
      <c r="A7253" s="5"/>
    </row>
    <row r="7254" spans="1:1" hidden="1">
      <c r="A7254" s="5"/>
    </row>
    <row r="7255" spans="1:1" hidden="1">
      <c r="A7255" s="5"/>
    </row>
    <row r="7256" spans="1:1" hidden="1">
      <c r="A7256" s="5"/>
    </row>
    <row r="7257" spans="1:1" hidden="1">
      <c r="A7257" s="5"/>
    </row>
    <row r="7258" spans="1:1" hidden="1">
      <c r="A7258" s="5"/>
    </row>
    <row r="7259" spans="1:1" hidden="1">
      <c r="A7259" s="5"/>
    </row>
    <row r="7260" spans="1:1" hidden="1">
      <c r="A7260" s="5"/>
    </row>
    <row r="7261" spans="1:1" hidden="1">
      <c r="A7261" s="5"/>
    </row>
    <row r="7262" spans="1:1" hidden="1">
      <c r="A7262" s="5"/>
    </row>
    <row r="7263" spans="1:1" hidden="1">
      <c r="A7263" s="5"/>
    </row>
    <row r="7264" spans="1:1" hidden="1">
      <c r="A7264" s="5"/>
    </row>
    <row r="7265" spans="1:1" hidden="1">
      <c r="A7265" s="5"/>
    </row>
    <row r="7266" spans="1:1" hidden="1">
      <c r="A7266" s="5"/>
    </row>
    <row r="7267" spans="1:1" hidden="1">
      <c r="A7267" s="5"/>
    </row>
    <row r="7268" spans="1:1" hidden="1">
      <c r="A7268" s="5"/>
    </row>
    <row r="7269" spans="1:1" hidden="1">
      <c r="A7269" s="5"/>
    </row>
    <row r="7270" spans="1:1" hidden="1">
      <c r="A7270" s="5"/>
    </row>
    <row r="7271" spans="1:1" hidden="1">
      <c r="A7271" s="5"/>
    </row>
    <row r="7272" spans="1:1" hidden="1">
      <c r="A7272" s="5"/>
    </row>
    <row r="7273" spans="1:1" hidden="1">
      <c r="A7273" s="5"/>
    </row>
    <row r="7274" spans="1:1" hidden="1">
      <c r="A7274" s="5"/>
    </row>
    <row r="7275" spans="1:1" hidden="1">
      <c r="A7275" s="5"/>
    </row>
    <row r="7276" spans="1:1" hidden="1">
      <c r="A7276" s="5"/>
    </row>
    <row r="7277" spans="1:1" hidden="1">
      <c r="A7277" s="5"/>
    </row>
    <row r="7278" spans="1:1" hidden="1">
      <c r="A7278" s="5"/>
    </row>
    <row r="7279" spans="1:1" hidden="1">
      <c r="A7279" s="5"/>
    </row>
    <row r="7280" spans="1:1" hidden="1">
      <c r="A7280" s="5"/>
    </row>
    <row r="7281" spans="1:1" hidden="1">
      <c r="A7281" s="5"/>
    </row>
    <row r="7282" spans="1:1" hidden="1">
      <c r="A7282" s="5"/>
    </row>
    <row r="7283" spans="1:1" hidden="1">
      <c r="A7283" s="5"/>
    </row>
    <row r="7284" spans="1:1" hidden="1">
      <c r="A7284" s="5"/>
    </row>
    <row r="7285" spans="1:1" hidden="1">
      <c r="A7285" s="5"/>
    </row>
    <row r="7286" spans="1:1" hidden="1">
      <c r="A7286" s="5"/>
    </row>
    <row r="7287" spans="1:1" hidden="1">
      <c r="A7287" s="5"/>
    </row>
    <row r="7288" spans="1:1" hidden="1">
      <c r="A7288" s="5"/>
    </row>
    <row r="7289" spans="1:1" hidden="1">
      <c r="A7289" s="5"/>
    </row>
    <row r="7290" spans="1:1" hidden="1">
      <c r="A7290" s="5"/>
    </row>
    <row r="7291" spans="1:1" hidden="1">
      <c r="A7291" s="5"/>
    </row>
    <row r="7292" spans="1:1" hidden="1">
      <c r="A7292" s="5"/>
    </row>
    <row r="7293" spans="1:1" hidden="1">
      <c r="A7293" s="5"/>
    </row>
    <row r="7294" spans="1:1" hidden="1">
      <c r="A7294" s="5"/>
    </row>
    <row r="7295" spans="1:1" hidden="1">
      <c r="A7295" s="5"/>
    </row>
    <row r="7296" spans="1:1" hidden="1">
      <c r="A7296" s="5"/>
    </row>
    <row r="7297" spans="1:1" hidden="1">
      <c r="A7297" s="5"/>
    </row>
    <row r="7298" spans="1:1" hidden="1">
      <c r="A7298" s="5"/>
    </row>
    <row r="7299" spans="1:1" hidden="1">
      <c r="A7299" s="5"/>
    </row>
    <row r="7300" spans="1:1" hidden="1">
      <c r="A7300" s="5"/>
    </row>
    <row r="7301" spans="1:1" hidden="1">
      <c r="A7301" s="5"/>
    </row>
    <row r="7302" spans="1:1" hidden="1">
      <c r="A7302" s="5"/>
    </row>
    <row r="7303" spans="1:1" hidden="1">
      <c r="A7303" s="5"/>
    </row>
    <row r="7304" spans="1:1" hidden="1">
      <c r="A7304" s="5"/>
    </row>
    <row r="7305" spans="1:1" hidden="1">
      <c r="A7305" s="5"/>
    </row>
    <row r="7306" spans="1:1" hidden="1">
      <c r="A7306" s="5"/>
    </row>
    <row r="7307" spans="1:1" hidden="1">
      <c r="A7307" s="5"/>
    </row>
    <row r="7308" spans="1:1" hidden="1">
      <c r="A7308" s="5"/>
    </row>
    <row r="7309" spans="1:1" hidden="1">
      <c r="A7309" s="5"/>
    </row>
    <row r="7310" spans="1:1" hidden="1">
      <c r="A7310" s="5"/>
    </row>
    <row r="7311" spans="1:1" hidden="1">
      <c r="A7311" s="5"/>
    </row>
    <row r="7312" spans="1:1" hidden="1">
      <c r="A7312" s="5"/>
    </row>
    <row r="7313" spans="1:1" hidden="1">
      <c r="A7313" s="5"/>
    </row>
    <row r="7314" spans="1:1" hidden="1">
      <c r="A7314" s="5"/>
    </row>
    <row r="7315" spans="1:1" hidden="1">
      <c r="A7315" s="5"/>
    </row>
    <row r="7316" spans="1:1" hidden="1">
      <c r="A7316" s="5"/>
    </row>
    <row r="7317" spans="1:1" hidden="1">
      <c r="A7317" s="5"/>
    </row>
    <row r="7318" spans="1:1" hidden="1">
      <c r="A7318" s="5"/>
    </row>
    <row r="7319" spans="1:1" hidden="1">
      <c r="A7319" s="5"/>
    </row>
    <row r="7320" spans="1:1" hidden="1">
      <c r="A7320" s="5"/>
    </row>
    <row r="7321" spans="1:1" hidden="1">
      <c r="A7321" s="5"/>
    </row>
    <row r="7322" spans="1:1" hidden="1">
      <c r="A7322" s="5"/>
    </row>
    <row r="7323" spans="1:1" hidden="1">
      <c r="A7323" s="5"/>
    </row>
    <row r="7324" spans="1:1" hidden="1">
      <c r="A7324" s="5"/>
    </row>
    <row r="7325" spans="1:1" hidden="1">
      <c r="A7325" s="5"/>
    </row>
    <row r="7326" spans="1:1" hidden="1">
      <c r="A7326" s="5"/>
    </row>
    <row r="7327" spans="1:1" hidden="1">
      <c r="A7327" s="5"/>
    </row>
    <row r="7328" spans="1:1" hidden="1">
      <c r="A7328" s="5"/>
    </row>
    <row r="7329" spans="1:1" hidden="1">
      <c r="A7329" s="5"/>
    </row>
    <row r="7330" spans="1:1" hidden="1">
      <c r="A7330" s="5"/>
    </row>
    <row r="7331" spans="1:1" hidden="1">
      <c r="A7331" s="5"/>
    </row>
    <row r="7332" spans="1:1" hidden="1">
      <c r="A7332" s="5"/>
    </row>
    <row r="7333" spans="1:1" hidden="1">
      <c r="A7333" s="5"/>
    </row>
    <row r="7334" spans="1:1" hidden="1">
      <c r="A7334" s="5"/>
    </row>
    <row r="7335" spans="1:1" hidden="1">
      <c r="A7335" s="5"/>
    </row>
    <row r="7336" spans="1:1" hidden="1">
      <c r="A7336" s="5"/>
    </row>
    <row r="7337" spans="1:1" hidden="1">
      <c r="A7337" s="5"/>
    </row>
    <row r="7338" spans="1:1" hidden="1">
      <c r="A7338" s="5"/>
    </row>
    <row r="7339" spans="1:1" hidden="1">
      <c r="A7339" s="5"/>
    </row>
    <row r="7340" spans="1:1" hidden="1">
      <c r="A7340" s="5"/>
    </row>
    <row r="7341" spans="1:1" hidden="1">
      <c r="A7341" s="5"/>
    </row>
    <row r="7342" spans="1:1" hidden="1">
      <c r="A7342" s="5"/>
    </row>
    <row r="7343" spans="1:1" hidden="1">
      <c r="A7343" s="5"/>
    </row>
    <row r="7344" spans="1:1" hidden="1">
      <c r="A7344" s="5"/>
    </row>
    <row r="7345" spans="1:1" hidden="1">
      <c r="A7345" s="5"/>
    </row>
    <row r="7346" spans="1:1" hidden="1">
      <c r="A7346" s="5"/>
    </row>
    <row r="7347" spans="1:1" hidden="1">
      <c r="A7347" s="5"/>
    </row>
    <row r="7348" spans="1:1" hidden="1">
      <c r="A7348" s="5"/>
    </row>
    <row r="7349" spans="1:1" hidden="1">
      <c r="A7349" s="5"/>
    </row>
    <row r="7350" spans="1:1" hidden="1">
      <c r="A7350" s="5"/>
    </row>
    <row r="7351" spans="1:1" hidden="1">
      <c r="A7351" s="5"/>
    </row>
    <row r="7352" spans="1:1" hidden="1">
      <c r="A7352" s="5"/>
    </row>
    <row r="7353" spans="1:1" hidden="1">
      <c r="A7353" s="5"/>
    </row>
    <row r="7354" spans="1:1" hidden="1">
      <c r="A7354" s="5"/>
    </row>
    <row r="7355" spans="1:1" hidden="1">
      <c r="A7355" s="5"/>
    </row>
    <row r="7356" spans="1:1" hidden="1">
      <c r="A7356" s="5"/>
    </row>
    <row r="7357" spans="1:1" hidden="1">
      <c r="A7357" s="5"/>
    </row>
    <row r="7358" spans="1:1" hidden="1">
      <c r="A7358" s="5"/>
    </row>
    <row r="7359" spans="1:1" hidden="1">
      <c r="A7359" s="5"/>
    </row>
    <row r="7360" spans="1:1" hidden="1">
      <c r="A7360" s="5"/>
    </row>
    <row r="7361" spans="1:1" hidden="1">
      <c r="A7361" s="5"/>
    </row>
    <row r="7362" spans="1:1" hidden="1">
      <c r="A7362" s="5"/>
    </row>
    <row r="7363" spans="1:1" hidden="1">
      <c r="A7363" s="5"/>
    </row>
    <row r="7364" spans="1:1" hidden="1">
      <c r="A7364" s="5"/>
    </row>
    <row r="7365" spans="1:1" hidden="1">
      <c r="A7365" s="5"/>
    </row>
    <row r="7366" spans="1:1" hidden="1">
      <c r="A7366" s="5"/>
    </row>
    <row r="7367" spans="1:1" hidden="1">
      <c r="A7367" s="5"/>
    </row>
    <row r="7368" spans="1:1" hidden="1">
      <c r="A7368" s="5"/>
    </row>
    <row r="7369" spans="1:1" hidden="1">
      <c r="A7369" s="5"/>
    </row>
    <row r="7370" spans="1:1" hidden="1">
      <c r="A7370" s="5"/>
    </row>
    <row r="7371" spans="1:1" hidden="1">
      <c r="A7371" s="5"/>
    </row>
    <row r="7372" spans="1:1" hidden="1">
      <c r="A7372" s="5"/>
    </row>
    <row r="7373" spans="1:1" hidden="1">
      <c r="A7373" s="5"/>
    </row>
    <row r="7374" spans="1:1" hidden="1">
      <c r="A7374" s="5"/>
    </row>
    <row r="7375" spans="1:1" hidden="1">
      <c r="A7375" s="5"/>
    </row>
    <row r="7376" spans="1:1" hidden="1">
      <c r="A7376" s="5"/>
    </row>
    <row r="7377" spans="1:1" hidden="1">
      <c r="A7377" s="5"/>
    </row>
    <row r="7378" spans="1:1" hidden="1">
      <c r="A7378" s="5"/>
    </row>
    <row r="7379" spans="1:1" hidden="1">
      <c r="A7379" s="5"/>
    </row>
    <row r="7380" spans="1:1" hidden="1">
      <c r="A7380" s="5"/>
    </row>
    <row r="7381" spans="1:1" hidden="1">
      <c r="A7381" s="5"/>
    </row>
    <row r="7382" spans="1:1" hidden="1">
      <c r="A7382" s="5"/>
    </row>
    <row r="7383" spans="1:1" hidden="1">
      <c r="A7383" s="5"/>
    </row>
    <row r="7384" spans="1:1" hidden="1">
      <c r="A7384" s="5"/>
    </row>
    <row r="7385" spans="1:1" hidden="1">
      <c r="A7385" s="5"/>
    </row>
    <row r="7386" spans="1:1" hidden="1">
      <c r="A7386" s="5"/>
    </row>
    <row r="7387" spans="1:1" hidden="1">
      <c r="A7387" s="5"/>
    </row>
    <row r="7388" spans="1:1" hidden="1">
      <c r="A7388" s="5"/>
    </row>
    <row r="7389" spans="1:1" hidden="1">
      <c r="A7389" s="5"/>
    </row>
    <row r="7390" spans="1:1" hidden="1">
      <c r="A7390" s="5"/>
    </row>
    <row r="7391" spans="1:1" hidden="1">
      <c r="A7391" s="5"/>
    </row>
    <row r="7392" spans="1:1" hidden="1">
      <c r="A7392" s="5"/>
    </row>
    <row r="7393" spans="1:1" hidden="1">
      <c r="A7393" s="5"/>
    </row>
    <row r="7394" spans="1:1" hidden="1">
      <c r="A7394" s="5"/>
    </row>
    <row r="7395" spans="1:1" hidden="1">
      <c r="A7395" s="5"/>
    </row>
    <row r="7396" spans="1:1" hidden="1">
      <c r="A7396" s="5"/>
    </row>
    <row r="7397" spans="1:1" hidden="1">
      <c r="A7397" s="5"/>
    </row>
    <row r="7398" spans="1:1" hidden="1">
      <c r="A7398" s="5"/>
    </row>
    <row r="7399" spans="1:1" hidden="1">
      <c r="A7399" s="5"/>
    </row>
    <row r="7400" spans="1:1" hidden="1">
      <c r="A7400" s="5"/>
    </row>
    <row r="7401" spans="1:1" hidden="1">
      <c r="A7401" s="5"/>
    </row>
    <row r="7402" spans="1:1" hidden="1">
      <c r="A7402" s="5"/>
    </row>
    <row r="7403" spans="1:1" hidden="1">
      <c r="A7403" s="5"/>
    </row>
    <row r="7404" spans="1:1" hidden="1">
      <c r="A7404" s="5"/>
    </row>
    <row r="7405" spans="1:1" hidden="1">
      <c r="A7405" s="5"/>
    </row>
    <row r="7406" spans="1:1" hidden="1">
      <c r="A7406" s="5"/>
    </row>
    <row r="7407" spans="1:1" hidden="1">
      <c r="A7407" s="5"/>
    </row>
    <row r="7408" spans="1:1" hidden="1">
      <c r="A7408" s="5"/>
    </row>
    <row r="7409" spans="1:1" hidden="1">
      <c r="A7409" s="5"/>
    </row>
    <row r="7410" spans="1:1" hidden="1">
      <c r="A7410" s="5"/>
    </row>
    <row r="7411" spans="1:1" hidden="1">
      <c r="A7411" s="5"/>
    </row>
    <row r="7412" spans="1:1" hidden="1">
      <c r="A7412" s="5"/>
    </row>
    <row r="7413" spans="1:1" hidden="1">
      <c r="A7413" s="5"/>
    </row>
    <row r="7414" spans="1:1" hidden="1">
      <c r="A7414" s="5"/>
    </row>
    <row r="7415" spans="1:1" hidden="1">
      <c r="A7415" s="5"/>
    </row>
    <row r="7416" spans="1:1" hidden="1">
      <c r="A7416" s="5"/>
    </row>
    <row r="7417" spans="1:1" hidden="1">
      <c r="A7417" s="5"/>
    </row>
    <row r="7418" spans="1:1" hidden="1">
      <c r="A7418" s="5"/>
    </row>
    <row r="7419" spans="1:1" hidden="1">
      <c r="A7419" s="5"/>
    </row>
    <row r="7420" spans="1:1" hidden="1">
      <c r="A7420" s="5"/>
    </row>
    <row r="7421" spans="1:1" hidden="1">
      <c r="A7421" s="5"/>
    </row>
    <row r="7422" spans="1:1" hidden="1">
      <c r="A7422" s="5"/>
    </row>
    <row r="7423" spans="1:1" hidden="1">
      <c r="A7423" s="5"/>
    </row>
    <row r="7424" spans="1:1" hidden="1">
      <c r="A7424" s="5"/>
    </row>
    <row r="7425" spans="1:1" hidden="1">
      <c r="A7425" s="5"/>
    </row>
    <row r="7426" spans="1:1" hidden="1">
      <c r="A7426" s="5"/>
    </row>
    <row r="7427" spans="1:1" hidden="1">
      <c r="A7427" s="5"/>
    </row>
    <row r="7428" spans="1:1" hidden="1">
      <c r="A7428" s="5"/>
    </row>
    <row r="7429" spans="1:1" hidden="1">
      <c r="A7429" s="5"/>
    </row>
    <row r="7430" spans="1:1" hidden="1">
      <c r="A7430" s="5"/>
    </row>
    <row r="7431" spans="1:1" hidden="1">
      <c r="A7431" s="5"/>
    </row>
    <row r="7432" spans="1:1" hidden="1">
      <c r="A7432" s="5"/>
    </row>
    <row r="7433" spans="1:1" hidden="1">
      <c r="A7433" s="5"/>
    </row>
    <row r="7434" spans="1:1" hidden="1">
      <c r="A7434" s="5"/>
    </row>
    <row r="7435" spans="1:1" hidden="1">
      <c r="A7435" s="5"/>
    </row>
    <row r="7436" spans="1:1" hidden="1">
      <c r="A7436" s="5"/>
    </row>
    <row r="7437" spans="1:1" hidden="1">
      <c r="A7437" s="5"/>
    </row>
    <row r="7438" spans="1:1" hidden="1">
      <c r="A7438" s="5"/>
    </row>
    <row r="7439" spans="1:1" hidden="1">
      <c r="A7439" s="5"/>
    </row>
    <row r="7440" spans="1:1" hidden="1">
      <c r="A7440" s="5"/>
    </row>
    <row r="7441" spans="1:1" hidden="1">
      <c r="A7441" s="5"/>
    </row>
    <row r="7442" spans="1:1" hidden="1">
      <c r="A7442" s="5"/>
    </row>
    <row r="7443" spans="1:1" hidden="1">
      <c r="A7443" s="5"/>
    </row>
    <row r="7444" spans="1:1" hidden="1">
      <c r="A7444" s="5"/>
    </row>
    <row r="7445" spans="1:1" hidden="1">
      <c r="A7445" s="5"/>
    </row>
    <row r="7446" spans="1:1" hidden="1">
      <c r="A7446" s="5"/>
    </row>
    <row r="7447" spans="1:1" hidden="1">
      <c r="A7447" s="5"/>
    </row>
    <row r="7448" spans="1:1" hidden="1">
      <c r="A7448" s="5"/>
    </row>
    <row r="7449" spans="1:1" hidden="1">
      <c r="A7449" s="5"/>
    </row>
    <row r="7450" spans="1:1" hidden="1">
      <c r="A7450" s="5"/>
    </row>
    <row r="7451" spans="1:1" hidden="1">
      <c r="A7451" s="5"/>
    </row>
    <row r="7452" spans="1:1" hidden="1">
      <c r="A7452" s="5"/>
    </row>
    <row r="7453" spans="1:1" hidden="1">
      <c r="A7453" s="5"/>
    </row>
    <row r="7454" spans="1:1" hidden="1">
      <c r="A7454" s="5"/>
    </row>
    <row r="7455" spans="1:1" hidden="1">
      <c r="A7455" s="5"/>
    </row>
    <row r="7456" spans="1:1" hidden="1">
      <c r="A7456" s="5"/>
    </row>
    <row r="7457" spans="1:1" hidden="1">
      <c r="A7457" s="5"/>
    </row>
    <row r="7458" spans="1:1" hidden="1">
      <c r="A7458" s="5"/>
    </row>
    <row r="7459" spans="1:1" hidden="1">
      <c r="A7459" s="5"/>
    </row>
    <row r="7460" spans="1:1" hidden="1">
      <c r="A7460" s="5"/>
    </row>
    <row r="7461" spans="1:1" hidden="1">
      <c r="A7461" s="5"/>
    </row>
    <row r="7462" spans="1:1" hidden="1">
      <c r="A7462" s="5"/>
    </row>
    <row r="7463" spans="1:1" hidden="1">
      <c r="A7463" s="5"/>
    </row>
    <row r="7464" spans="1:1" hidden="1">
      <c r="A7464" s="5"/>
    </row>
    <row r="7465" spans="1:1" hidden="1">
      <c r="A7465" s="5"/>
    </row>
    <row r="7466" spans="1:1" hidden="1">
      <c r="A7466" s="5"/>
    </row>
    <row r="7467" spans="1:1" hidden="1">
      <c r="A7467" s="5"/>
    </row>
    <row r="7468" spans="1:1" hidden="1">
      <c r="A7468" s="5"/>
    </row>
    <row r="7469" spans="1:1" hidden="1">
      <c r="A7469" s="5"/>
    </row>
    <row r="7470" spans="1:1" hidden="1">
      <c r="A7470" s="5"/>
    </row>
    <row r="7471" spans="1:1" hidden="1">
      <c r="A7471" s="5"/>
    </row>
    <row r="7472" spans="1:1" hidden="1">
      <c r="A7472" s="5"/>
    </row>
    <row r="7473" spans="1:1" hidden="1">
      <c r="A7473" s="5"/>
    </row>
    <row r="7474" spans="1:1" hidden="1">
      <c r="A7474" s="5"/>
    </row>
    <row r="7475" spans="1:1" hidden="1">
      <c r="A7475" s="5"/>
    </row>
    <row r="7476" spans="1:1" hidden="1">
      <c r="A7476" s="5"/>
    </row>
    <row r="7477" spans="1:1" hidden="1">
      <c r="A7477" s="5"/>
    </row>
    <row r="7478" spans="1:1" hidden="1">
      <c r="A7478" s="5"/>
    </row>
    <row r="7479" spans="1:1" hidden="1">
      <c r="A7479" s="5"/>
    </row>
    <row r="7480" spans="1:1" hidden="1">
      <c r="A7480" s="5"/>
    </row>
    <row r="7481" spans="1:1" hidden="1">
      <c r="A7481" s="5"/>
    </row>
    <row r="7482" spans="1:1" hidden="1">
      <c r="A7482" s="5"/>
    </row>
    <row r="7483" spans="1:1" hidden="1">
      <c r="A7483" s="5"/>
    </row>
    <row r="7484" spans="1:1" hidden="1">
      <c r="A7484" s="5"/>
    </row>
    <row r="7485" spans="1:1" hidden="1">
      <c r="A7485" s="5"/>
    </row>
    <row r="7486" spans="1:1" hidden="1">
      <c r="A7486" s="5"/>
    </row>
    <row r="7487" spans="1:1" hidden="1">
      <c r="A7487" s="5"/>
    </row>
    <row r="7488" spans="1:1" hidden="1">
      <c r="A7488" s="5"/>
    </row>
    <row r="7489" spans="1:1" hidden="1">
      <c r="A7489" s="5"/>
    </row>
    <row r="7490" spans="1:1" hidden="1">
      <c r="A7490" s="5"/>
    </row>
    <row r="7491" spans="1:1" hidden="1">
      <c r="A7491" s="5"/>
    </row>
    <row r="7492" spans="1:1" hidden="1">
      <c r="A7492" s="5"/>
    </row>
    <row r="7493" spans="1:1" hidden="1">
      <c r="A7493" s="5"/>
    </row>
    <row r="7494" spans="1:1" hidden="1">
      <c r="A7494" s="5"/>
    </row>
    <row r="7495" spans="1:1" hidden="1">
      <c r="A7495" s="5"/>
    </row>
    <row r="7496" spans="1:1" hidden="1">
      <c r="A7496" s="5"/>
    </row>
    <row r="7497" spans="1:1" hidden="1">
      <c r="A7497" s="5"/>
    </row>
    <row r="7498" spans="1:1" hidden="1">
      <c r="A7498" s="5"/>
    </row>
    <row r="7499" spans="1:1" hidden="1">
      <c r="A7499" s="5"/>
    </row>
    <row r="7500" spans="1:1" hidden="1">
      <c r="A7500" s="5"/>
    </row>
    <row r="7501" spans="1:1" hidden="1">
      <c r="A7501" s="5"/>
    </row>
    <row r="7502" spans="1:1" hidden="1">
      <c r="A7502" s="5"/>
    </row>
    <row r="7503" spans="1:1" hidden="1">
      <c r="A7503" s="5"/>
    </row>
    <row r="7504" spans="1:1" hidden="1">
      <c r="A7504" s="5"/>
    </row>
    <row r="7505" spans="1:1" hidden="1">
      <c r="A7505" s="5"/>
    </row>
    <row r="7506" spans="1:1" hidden="1">
      <c r="A7506" s="5"/>
    </row>
    <row r="7507" spans="1:1" hidden="1">
      <c r="A7507" s="5"/>
    </row>
    <row r="7508" spans="1:1" hidden="1">
      <c r="A7508" s="5"/>
    </row>
    <row r="7509" spans="1:1" hidden="1">
      <c r="A7509" s="5"/>
    </row>
    <row r="7510" spans="1:1" hidden="1">
      <c r="A7510" s="5"/>
    </row>
    <row r="7511" spans="1:1" hidden="1">
      <c r="A7511" s="5"/>
    </row>
    <row r="7512" spans="1:1" hidden="1">
      <c r="A7512" s="5"/>
    </row>
    <row r="7513" spans="1:1" hidden="1">
      <c r="A7513" s="5"/>
    </row>
    <row r="7514" spans="1:1" hidden="1">
      <c r="A7514" s="5"/>
    </row>
    <row r="7515" spans="1:1" hidden="1">
      <c r="A7515" s="5"/>
    </row>
    <row r="7516" spans="1:1" hidden="1">
      <c r="A7516" s="5"/>
    </row>
    <row r="7517" spans="1:1" hidden="1">
      <c r="A7517" s="5"/>
    </row>
    <row r="7518" spans="1:1" hidden="1">
      <c r="A7518" s="5"/>
    </row>
    <row r="7519" spans="1:1" hidden="1">
      <c r="A7519" s="5"/>
    </row>
    <row r="7520" spans="1:1" hidden="1">
      <c r="A7520" s="5"/>
    </row>
    <row r="7521" spans="1:1" hidden="1">
      <c r="A7521" s="5"/>
    </row>
    <row r="7522" spans="1:1" hidden="1">
      <c r="A7522" s="5"/>
    </row>
    <row r="7523" spans="1:1" hidden="1">
      <c r="A7523" s="5"/>
    </row>
    <row r="7524" spans="1:1" hidden="1">
      <c r="A7524" s="5"/>
    </row>
    <row r="7525" spans="1:1" hidden="1">
      <c r="A7525" s="5"/>
    </row>
    <row r="7526" spans="1:1" hidden="1">
      <c r="A7526" s="5"/>
    </row>
    <row r="7527" spans="1:1" hidden="1">
      <c r="A7527" s="5"/>
    </row>
    <row r="7528" spans="1:1" hidden="1">
      <c r="A7528" s="5"/>
    </row>
    <row r="7529" spans="1:1" hidden="1">
      <c r="A7529" s="5"/>
    </row>
    <row r="7530" spans="1:1" hidden="1">
      <c r="A7530" s="5"/>
    </row>
    <row r="7531" spans="1:1" hidden="1">
      <c r="A7531" s="5"/>
    </row>
    <row r="7532" spans="1:1" hidden="1">
      <c r="A7532" s="5"/>
    </row>
    <row r="7533" spans="1:1" hidden="1">
      <c r="A7533" s="5"/>
    </row>
    <row r="7534" spans="1:1" hidden="1">
      <c r="A7534" s="5"/>
    </row>
    <row r="7535" spans="1:1" hidden="1">
      <c r="A7535" s="5"/>
    </row>
    <row r="7536" spans="1:1" hidden="1">
      <c r="A7536" s="5"/>
    </row>
    <row r="7537" spans="1:1" hidden="1">
      <c r="A7537" s="5"/>
    </row>
    <row r="7538" spans="1:1" hidden="1">
      <c r="A7538" s="5"/>
    </row>
    <row r="7539" spans="1:1" hidden="1">
      <c r="A7539" s="5"/>
    </row>
    <row r="7540" spans="1:1" hidden="1">
      <c r="A7540" s="5"/>
    </row>
    <row r="7541" spans="1:1" hidden="1">
      <c r="A7541" s="5"/>
    </row>
    <row r="7542" spans="1:1" hidden="1">
      <c r="A7542" s="5"/>
    </row>
    <row r="7543" spans="1:1" hidden="1">
      <c r="A7543" s="5"/>
    </row>
    <row r="7544" spans="1:1" hidden="1">
      <c r="A7544" s="5"/>
    </row>
    <row r="7545" spans="1:1" hidden="1">
      <c r="A7545" s="5"/>
    </row>
    <row r="7546" spans="1:1" hidden="1">
      <c r="A7546" s="5"/>
    </row>
    <row r="7547" spans="1:1" hidden="1">
      <c r="A7547" s="5"/>
    </row>
    <row r="7548" spans="1:1" hidden="1">
      <c r="A7548" s="5"/>
    </row>
    <row r="7549" spans="1:1" hidden="1">
      <c r="A7549" s="5"/>
    </row>
    <row r="7550" spans="1:1" hidden="1">
      <c r="A7550" s="5"/>
    </row>
    <row r="7551" spans="1:1" hidden="1">
      <c r="A7551" s="5"/>
    </row>
    <row r="7552" spans="1:1" hidden="1">
      <c r="A7552" s="5"/>
    </row>
    <row r="7553" spans="1:1" hidden="1">
      <c r="A7553" s="5"/>
    </row>
    <row r="7554" spans="1:1" hidden="1">
      <c r="A7554" s="5"/>
    </row>
    <row r="7555" spans="1:1" hidden="1">
      <c r="A7555" s="5"/>
    </row>
    <row r="7556" spans="1:1" hidden="1">
      <c r="A7556" s="5"/>
    </row>
    <row r="7557" spans="1:1" hidden="1">
      <c r="A7557" s="5"/>
    </row>
    <row r="7558" spans="1:1" hidden="1">
      <c r="A7558" s="5"/>
    </row>
    <row r="7559" spans="1:1" hidden="1">
      <c r="A7559" s="5"/>
    </row>
    <row r="7560" spans="1:1" hidden="1">
      <c r="A7560" s="5"/>
    </row>
    <row r="7561" spans="1:1" hidden="1">
      <c r="A7561" s="5"/>
    </row>
    <row r="7562" spans="1:1" hidden="1">
      <c r="A7562" s="5"/>
    </row>
    <row r="7563" spans="1:1" hidden="1">
      <c r="A7563" s="5"/>
    </row>
    <row r="7564" spans="1:1" hidden="1">
      <c r="A7564" s="5"/>
    </row>
    <row r="7565" spans="1:1" hidden="1">
      <c r="A7565" s="5"/>
    </row>
    <row r="7566" spans="1:1" hidden="1">
      <c r="A7566" s="5"/>
    </row>
    <row r="7567" spans="1:1" hidden="1">
      <c r="A7567" s="5"/>
    </row>
    <row r="7568" spans="1:1" hidden="1">
      <c r="A7568" s="5"/>
    </row>
    <row r="7569" spans="1:1" hidden="1">
      <c r="A7569" s="5"/>
    </row>
    <row r="7570" spans="1:1" hidden="1">
      <c r="A7570" s="5"/>
    </row>
    <row r="7571" spans="1:1" hidden="1">
      <c r="A7571" s="5"/>
    </row>
    <row r="7572" spans="1:1" hidden="1">
      <c r="A7572" s="5"/>
    </row>
    <row r="7573" spans="1:1" hidden="1">
      <c r="A7573" s="5"/>
    </row>
    <row r="7574" spans="1:1" hidden="1">
      <c r="A7574" s="5"/>
    </row>
    <row r="7575" spans="1:1" hidden="1">
      <c r="A7575" s="5"/>
    </row>
    <row r="7576" spans="1:1" hidden="1">
      <c r="A7576" s="5"/>
    </row>
    <row r="7577" spans="1:1" hidden="1">
      <c r="A7577" s="5"/>
    </row>
    <row r="7578" spans="1:1" hidden="1">
      <c r="A7578" s="5"/>
    </row>
    <row r="7579" spans="1:1" hidden="1">
      <c r="A7579" s="5"/>
    </row>
    <row r="7580" spans="1:1" hidden="1">
      <c r="A7580" s="5"/>
    </row>
    <row r="7581" spans="1:1" hidden="1">
      <c r="A7581" s="5"/>
    </row>
    <row r="7582" spans="1:1" hidden="1">
      <c r="A7582" s="5"/>
    </row>
    <row r="7583" spans="1:1" hidden="1">
      <c r="A7583" s="5"/>
    </row>
    <row r="7584" spans="1:1" hidden="1">
      <c r="A7584" s="5"/>
    </row>
    <row r="7585" spans="1:1" hidden="1">
      <c r="A7585" s="5"/>
    </row>
    <row r="7586" spans="1:1" hidden="1">
      <c r="A7586" s="5"/>
    </row>
    <row r="7587" spans="1:1" hidden="1">
      <c r="A7587" s="5"/>
    </row>
    <row r="7588" spans="1:1" hidden="1">
      <c r="A7588" s="5"/>
    </row>
    <row r="7589" spans="1:1" hidden="1">
      <c r="A7589" s="5"/>
    </row>
    <row r="7590" spans="1:1" hidden="1">
      <c r="A7590" s="5"/>
    </row>
    <row r="7591" spans="1:1" hidden="1">
      <c r="A7591" s="5"/>
    </row>
    <row r="7592" spans="1:1" hidden="1">
      <c r="A7592" s="5"/>
    </row>
    <row r="7593" spans="1:1" hidden="1">
      <c r="A7593" s="5"/>
    </row>
    <row r="7594" spans="1:1" hidden="1">
      <c r="A7594" s="5"/>
    </row>
    <row r="7595" spans="1:1" hidden="1">
      <c r="A7595" s="5"/>
    </row>
    <row r="7596" spans="1:1" hidden="1">
      <c r="A7596" s="5"/>
    </row>
    <row r="7597" spans="1:1" hidden="1">
      <c r="A7597" s="5"/>
    </row>
    <row r="7598" spans="1:1" hidden="1">
      <c r="A7598" s="5"/>
    </row>
    <row r="7599" spans="1:1" hidden="1">
      <c r="A7599" s="5"/>
    </row>
    <row r="7600" spans="1:1" hidden="1">
      <c r="A7600" s="5"/>
    </row>
    <row r="7601" spans="1:1" hidden="1">
      <c r="A7601" s="5"/>
    </row>
    <row r="7602" spans="1:1" hidden="1">
      <c r="A7602" s="5"/>
    </row>
    <row r="7603" spans="1:1" hidden="1">
      <c r="A7603" s="5"/>
    </row>
    <row r="7604" spans="1:1" hidden="1">
      <c r="A7604" s="5"/>
    </row>
    <row r="7605" spans="1:1" hidden="1">
      <c r="A7605" s="5"/>
    </row>
    <row r="7606" spans="1:1" hidden="1">
      <c r="A7606" s="5"/>
    </row>
    <row r="7607" spans="1:1" hidden="1">
      <c r="A7607" s="5"/>
    </row>
    <row r="7608" spans="1:1" hidden="1">
      <c r="A7608" s="5"/>
    </row>
    <row r="7609" spans="1:1" hidden="1">
      <c r="A7609" s="5"/>
    </row>
    <row r="7610" spans="1:1" hidden="1">
      <c r="A7610" s="5"/>
    </row>
    <row r="7611" spans="1:1" hidden="1">
      <c r="A7611" s="5"/>
    </row>
    <row r="7612" spans="1:1" hidden="1">
      <c r="A7612" s="5"/>
    </row>
    <row r="7613" spans="1:1" hidden="1">
      <c r="A7613" s="5"/>
    </row>
    <row r="7614" spans="1:1" hidden="1">
      <c r="A7614" s="5"/>
    </row>
    <row r="7615" spans="1:1" hidden="1">
      <c r="A7615" s="5"/>
    </row>
    <row r="7616" spans="1:1" hidden="1">
      <c r="A7616" s="5"/>
    </row>
    <row r="7617" spans="1:1" hidden="1">
      <c r="A7617" s="5"/>
    </row>
    <row r="7618" spans="1:1" hidden="1">
      <c r="A7618" s="5"/>
    </row>
    <row r="7619" spans="1:1" hidden="1">
      <c r="A7619" s="5"/>
    </row>
    <row r="7620" spans="1:1" hidden="1">
      <c r="A7620" s="5"/>
    </row>
    <row r="7621" spans="1:1" hidden="1">
      <c r="A7621" s="5"/>
    </row>
    <row r="7622" spans="1:1" hidden="1">
      <c r="A7622" s="5"/>
    </row>
    <row r="7623" spans="1:1" hidden="1">
      <c r="A7623" s="5"/>
    </row>
    <row r="7624" spans="1:1" hidden="1">
      <c r="A7624" s="5"/>
    </row>
    <row r="7625" spans="1:1" hidden="1">
      <c r="A7625" s="5"/>
    </row>
    <row r="7626" spans="1:1" hidden="1">
      <c r="A7626" s="5"/>
    </row>
    <row r="7627" spans="1:1" hidden="1">
      <c r="A7627" s="5"/>
    </row>
    <row r="7628" spans="1:1" hidden="1">
      <c r="A7628" s="5"/>
    </row>
    <row r="7629" spans="1:1" hidden="1">
      <c r="A7629" s="5"/>
    </row>
    <row r="7630" spans="1:1" hidden="1">
      <c r="A7630" s="5"/>
    </row>
    <row r="7631" spans="1:1" hidden="1">
      <c r="A7631" s="5"/>
    </row>
    <row r="7632" spans="1:1" hidden="1">
      <c r="A7632" s="5"/>
    </row>
    <row r="7633" spans="1:1" hidden="1">
      <c r="A7633" s="5"/>
    </row>
    <row r="7634" spans="1:1" hidden="1">
      <c r="A7634" s="5"/>
    </row>
    <row r="7635" spans="1:1" hidden="1">
      <c r="A7635" s="5"/>
    </row>
    <row r="7636" spans="1:1" hidden="1">
      <c r="A7636" s="5"/>
    </row>
    <row r="7637" spans="1:1" hidden="1">
      <c r="A7637" s="5"/>
    </row>
    <row r="7638" spans="1:1" hidden="1">
      <c r="A7638" s="5"/>
    </row>
    <row r="7639" spans="1:1" hidden="1">
      <c r="A7639" s="5"/>
    </row>
    <row r="7640" spans="1:1" hidden="1">
      <c r="A7640" s="5"/>
    </row>
    <row r="7641" spans="1:1" hidden="1">
      <c r="A7641" s="5"/>
    </row>
    <row r="7642" spans="1:1" hidden="1">
      <c r="A7642" s="5"/>
    </row>
    <row r="7643" spans="1:1" hidden="1">
      <c r="A7643" s="5"/>
    </row>
    <row r="7644" spans="1:1" hidden="1">
      <c r="A7644" s="5"/>
    </row>
    <row r="7645" spans="1:1" hidden="1">
      <c r="A7645" s="5"/>
    </row>
    <row r="7646" spans="1:1" hidden="1">
      <c r="A7646" s="5"/>
    </row>
    <row r="7647" spans="1:1" hidden="1">
      <c r="A7647" s="5"/>
    </row>
    <row r="7648" spans="1:1" hidden="1">
      <c r="A7648" s="5"/>
    </row>
    <row r="7649" spans="1:1" hidden="1">
      <c r="A7649" s="5"/>
    </row>
    <row r="7650" spans="1:1" hidden="1">
      <c r="A7650" s="5"/>
    </row>
    <row r="7651" spans="1:1" hidden="1">
      <c r="A7651" s="5"/>
    </row>
    <row r="7652" spans="1:1" hidden="1">
      <c r="A7652" s="5"/>
    </row>
    <row r="7653" spans="1:1" hidden="1">
      <c r="A7653" s="5"/>
    </row>
    <row r="7654" spans="1:1" hidden="1">
      <c r="A7654" s="5"/>
    </row>
    <row r="7655" spans="1:1" hidden="1">
      <c r="A7655" s="5"/>
    </row>
    <row r="7656" spans="1:1" hidden="1">
      <c r="A7656" s="5"/>
    </row>
    <row r="7657" spans="1:1" hidden="1">
      <c r="A7657" s="5"/>
    </row>
    <row r="7658" spans="1:1" hidden="1">
      <c r="A7658" s="5"/>
    </row>
    <row r="7659" spans="1:1" hidden="1">
      <c r="A7659" s="5"/>
    </row>
    <row r="7660" spans="1:1" hidden="1">
      <c r="A7660" s="5"/>
    </row>
    <row r="7661" spans="1:1" hidden="1">
      <c r="A7661" s="5"/>
    </row>
    <row r="7662" spans="1:1" hidden="1">
      <c r="A7662" s="5"/>
    </row>
    <row r="7663" spans="1:1" hidden="1">
      <c r="A7663" s="5"/>
    </row>
    <row r="7664" spans="1:1" hidden="1">
      <c r="A7664" s="5"/>
    </row>
    <row r="7665" spans="1:1" hidden="1">
      <c r="A7665" s="5"/>
    </row>
    <row r="7666" spans="1:1" hidden="1">
      <c r="A7666" s="5"/>
    </row>
    <row r="7667" spans="1:1" hidden="1">
      <c r="A7667" s="5"/>
    </row>
    <row r="7668" spans="1:1" hidden="1">
      <c r="A7668" s="5"/>
    </row>
    <row r="7669" spans="1:1" hidden="1">
      <c r="A7669" s="5"/>
    </row>
    <row r="7670" spans="1:1" hidden="1">
      <c r="A7670" s="5"/>
    </row>
    <row r="7671" spans="1:1" hidden="1">
      <c r="A7671" s="5"/>
    </row>
    <row r="7672" spans="1:1" hidden="1">
      <c r="A7672" s="5"/>
    </row>
    <row r="7673" spans="1:1" hidden="1">
      <c r="A7673" s="5"/>
    </row>
    <row r="7674" spans="1:1" hidden="1">
      <c r="A7674" s="5"/>
    </row>
    <row r="7675" spans="1:1" hidden="1">
      <c r="A7675" s="5"/>
    </row>
    <row r="7676" spans="1:1" hidden="1">
      <c r="A7676" s="5"/>
    </row>
    <row r="7677" spans="1:1" hidden="1">
      <c r="A7677" s="5"/>
    </row>
    <row r="7678" spans="1:1" hidden="1">
      <c r="A7678" s="5"/>
    </row>
    <row r="7679" spans="1:1" hidden="1">
      <c r="A7679" s="5"/>
    </row>
    <row r="7680" spans="1:1" hidden="1">
      <c r="A7680" s="5"/>
    </row>
    <row r="7681" spans="1:1" hidden="1">
      <c r="A7681" s="5"/>
    </row>
    <row r="7682" spans="1:1" hidden="1">
      <c r="A7682" s="5"/>
    </row>
    <row r="7683" spans="1:1" hidden="1">
      <c r="A7683" s="5"/>
    </row>
    <row r="7684" spans="1:1" hidden="1">
      <c r="A7684" s="5"/>
    </row>
    <row r="7685" spans="1:1" hidden="1">
      <c r="A7685" s="5"/>
    </row>
    <row r="7686" spans="1:1" hidden="1">
      <c r="A7686" s="5"/>
    </row>
    <row r="7687" spans="1:1" hidden="1">
      <c r="A7687" s="5"/>
    </row>
    <row r="7688" spans="1:1" hidden="1">
      <c r="A7688" s="5"/>
    </row>
    <row r="7689" spans="1:1" hidden="1">
      <c r="A7689" s="5"/>
    </row>
    <row r="7690" spans="1:1" hidden="1">
      <c r="A7690" s="5"/>
    </row>
    <row r="7691" spans="1:1" hidden="1">
      <c r="A7691" s="5"/>
    </row>
    <row r="7692" spans="1:1" hidden="1">
      <c r="A7692" s="5"/>
    </row>
    <row r="7693" spans="1:1" hidden="1">
      <c r="A7693" s="5"/>
    </row>
    <row r="7694" spans="1:1" hidden="1">
      <c r="A7694" s="5"/>
    </row>
    <row r="7695" spans="1:1" hidden="1">
      <c r="A7695" s="5"/>
    </row>
    <row r="7696" spans="1:1" hidden="1">
      <c r="A7696" s="5"/>
    </row>
    <row r="7697" spans="1:1" hidden="1">
      <c r="A7697" s="5"/>
    </row>
    <row r="7698" spans="1:1" hidden="1">
      <c r="A7698" s="5"/>
    </row>
    <row r="7699" spans="1:1" hidden="1">
      <c r="A7699" s="5"/>
    </row>
    <row r="7700" spans="1:1" hidden="1">
      <c r="A7700" s="5"/>
    </row>
    <row r="7701" spans="1:1" hidden="1">
      <c r="A7701" s="5"/>
    </row>
    <row r="7702" spans="1:1" hidden="1">
      <c r="A7702" s="5"/>
    </row>
    <row r="7703" spans="1:1" hidden="1">
      <c r="A7703" s="5"/>
    </row>
    <row r="7704" spans="1:1" hidden="1">
      <c r="A7704" s="5"/>
    </row>
    <row r="7705" spans="1:1" hidden="1">
      <c r="A7705" s="5"/>
    </row>
    <row r="7706" spans="1:1" hidden="1">
      <c r="A7706" s="5"/>
    </row>
    <row r="7707" spans="1:1" hidden="1">
      <c r="A7707" s="5"/>
    </row>
    <row r="7708" spans="1:1" hidden="1">
      <c r="A7708" s="5"/>
    </row>
    <row r="7709" spans="1:1" hidden="1">
      <c r="A7709" s="5"/>
    </row>
    <row r="7710" spans="1:1" hidden="1">
      <c r="A7710" s="5"/>
    </row>
    <row r="7711" spans="1:1" hidden="1">
      <c r="A7711" s="5"/>
    </row>
    <row r="7712" spans="1:1" hidden="1">
      <c r="A7712" s="5"/>
    </row>
    <row r="7713" spans="1:1" hidden="1">
      <c r="A7713" s="5"/>
    </row>
    <row r="7714" spans="1:1" hidden="1">
      <c r="A7714" s="5"/>
    </row>
    <row r="7715" spans="1:1" hidden="1">
      <c r="A7715" s="5"/>
    </row>
    <row r="7716" spans="1:1" hidden="1">
      <c r="A7716" s="5"/>
    </row>
    <row r="7717" spans="1:1" hidden="1">
      <c r="A7717" s="5"/>
    </row>
    <row r="7718" spans="1:1" hidden="1">
      <c r="A7718" s="5"/>
    </row>
    <row r="7719" spans="1:1" hidden="1">
      <c r="A7719" s="5"/>
    </row>
    <row r="7720" spans="1:1" hidden="1">
      <c r="A7720" s="5"/>
    </row>
    <row r="7721" spans="1:1" hidden="1">
      <c r="A7721" s="5"/>
    </row>
    <row r="7722" spans="1:1" hidden="1">
      <c r="A7722" s="5"/>
    </row>
    <row r="7723" spans="1:1" hidden="1">
      <c r="A7723" s="5"/>
    </row>
    <row r="7724" spans="1:1" hidden="1">
      <c r="A7724" s="5"/>
    </row>
    <row r="7725" spans="1:1" hidden="1">
      <c r="A7725" s="5"/>
    </row>
    <row r="7726" spans="1:1" hidden="1">
      <c r="A7726" s="5"/>
    </row>
    <row r="7727" spans="1:1" hidden="1">
      <c r="A7727" s="5"/>
    </row>
    <row r="7728" spans="1:1" hidden="1">
      <c r="A7728" s="5"/>
    </row>
    <row r="7729" spans="1:1" hidden="1">
      <c r="A7729" s="5"/>
    </row>
    <row r="7730" spans="1:1" hidden="1">
      <c r="A7730" s="5"/>
    </row>
    <row r="7731" spans="1:1" hidden="1">
      <c r="A7731" s="5"/>
    </row>
    <row r="7732" spans="1:1" hidden="1">
      <c r="A7732" s="5"/>
    </row>
    <row r="7733" spans="1:1" hidden="1">
      <c r="A7733" s="5"/>
    </row>
    <row r="7734" spans="1:1" hidden="1">
      <c r="A7734" s="5"/>
    </row>
    <row r="7735" spans="1:1" hidden="1">
      <c r="A7735" s="5"/>
    </row>
    <row r="7736" spans="1:1" hidden="1">
      <c r="A7736" s="5"/>
    </row>
    <row r="7737" spans="1:1" hidden="1">
      <c r="A7737" s="5"/>
    </row>
    <row r="7738" spans="1:1" hidden="1">
      <c r="A7738" s="5"/>
    </row>
    <row r="7739" spans="1:1" hidden="1">
      <c r="A7739" s="5"/>
    </row>
    <row r="7740" spans="1:1" hidden="1">
      <c r="A7740" s="5"/>
    </row>
    <row r="7741" spans="1:1" hidden="1">
      <c r="A7741" s="5"/>
    </row>
    <row r="7742" spans="1:1" hidden="1">
      <c r="A7742" s="5"/>
    </row>
    <row r="7743" spans="1:1" hidden="1">
      <c r="A7743" s="5"/>
    </row>
    <row r="7744" spans="1:1" hidden="1">
      <c r="A7744" s="5"/>
    </row>
    <row r="7745" spans="1:1" hidden="1">
      <c r="A7745" s="5"/>
    </row>
    <row r="7746" spans="1:1" hidden="1">
      <c r="A7746" s="5"/>
    </row>
    <row r="7747" spans="1:1" hidden="1">
      <c r="A7747" s="5"/>
    </row>
    <row r="7748" spans="1:1" hidden="1">
      <c r="A7748" s="5"/>
    </row>
    <row r="7749" spans="1:1" hidden="1">
      <c r="A7749" s="5"/>
    </row>
    <row r="7750" spans="1:1" hidden="1">
      <c r="A7750" s="5"/>
    </row>
    <row r="7751" spans="1:1" hidden="1">
      <c r="A7751" s="5"/>
    </row>
    <row r="7752" spans="1:1" hidden="1">
      <c r="A7752" s="5"/>
    </row>
    <row r="7753" spans="1:1" hidden="1">
      <c r="A7753" s="5"/>
    </row>
    <row r="7754" spans="1:1" hidden="1">
      <c r="A7754" s="5"/>
    </row>
    <row r="7755" spans="1:1" hidden="1">
      <c r="A7755" s="5"/>
    </row>
    <row r="7756" spans="1:1" hidden="1">
      <c r="A7756" s="5"/>
    </row>
    <row r="7757" spans="1:1" hidden="1">
      <c r="A7757" s="5"/>
    </row>
    <row r="7758" spans="1:1" hidden="1">
      <c r="A7758" s="5"/>
    </row>
    <row r="7759" spans="1:1" hidden="1">
      <c r="A7759" s="5"/>
    </row>
    <row r="7760" spans="1:1" hidden="1">
      <c r="A7760" s="5"/>
    </row>
    <row r="7761" spans="1:1" hidden="1">
      <c r="A7761" s="5"/>
    </row>
    <row r="7762" spans="1:1" hidden="1">
      <c r="A7762" s="5"/>
    </row>
    <row r="7763" spans="1:1" hidden="1">
      <c r="A7763" s="5"/>
    </row>
    <row r="7764" spans="1:1" hidden="1">
      <c r="A7764" s="5"/>
    </row>
    <row r="7765" spans="1:1" hidden="1">
      <c r="A7765" s="5"/>
    </row>
    <row r="7766" spans="1:1" hidden="1">
      <c r="A7766" s="5"/>
    </row>
    <row r="7767" spans="1:1" hidden="1">
      <c r="A7767" s="5"/>
    </row>
    <row r="7768" spans="1:1" hidden="1">
      <c r="A7768" s="5"/>
    </row>
    <row r="7769" spans="1:1" hidden="1">
      <c r="A7769" s="5"/>
    </row>
    <row r="7770" spans="1:1" hidden="1">
      <c r="A7770" s="5"/>
    </row>
    <row r="7771" spans="1:1" hidden="1">
      <c r="A7771" s="5"/>
    </row>
    <row r="7772" spans="1:1" hidden="1">
      <c r="A7772" s="5"/>
    </row>
    <row r="7773" spans="1:1" hidden="1">
      <c r="A7773" s="5"/>
    </row>
    <row r="7774" spans="1:1" hidden="1">
      <c r="A7774" s="5"/>
    </row>
    <row r="7775" spans="1:1" hidden="1">
      <c r="A7775" s="5"/>
    </row>
    <row r="7776" spans="1:1" hidden="1">
      <c r="A7776" s="5"/>
    </row>
    <row r="7777" spans="1:1" hidden="1">
      <c r="A7777" s="5"/>
    </row>
    <row r="7778" spans="1:1" hidden="1">
      <c r="A7778" s="5"/>
    </row>
    <row r="7779" spans="1:1" hidden="1">
      <c r="A7779" s="5"/>
    </row>
    <row r="7780" spans="1:1" hidden="1">
      <c r="A7780" s="5"/>
    </row>
    <row r="7781" spans="1:1" hidden="1">
      <c r="A7781" s="5"/>
    </row>
    <row r="7782" spans="1:1" hidden="1">
      <c r="A7782" s="5"/>
    </row>
    <row r="7783" spans="1:1" hidden="1">
      <c r="A7783" s="5"/>
    </row>
    <row r="7784" spans="1:1" hidden="1">
      <c r="A7784" s="5"/>
    </row>
    <row r="7785" spans="1:1" hidden="1">
      <c r="A7785" s="5"/>
    </row>
    <row r="7786" spans="1:1" hidden="1">
      <c r="A7786" s="5"/>
    </row>
    <row r="7787" spans="1:1" hidden="1">
      <c r="A7787" s="5"/>
    </row>
    <row r="7788" spans="1:1" hidden="1">
      <c r="A7788" s="5"/>
    </row>
    <row r="7789" spans="1:1" hidden="1">
      <c r="A7789" s="5"/>
    </row>
    <row r="7790" spans="1:1" hidden="1">
      <c r="A7790" s="5"/>
    </row>
    <row r="7791" spans="1:1" hidden="1">
      <c r="A7791" s="5"/>
    </row>
    <row r="7792" spans="1:1" hidden="1">
      <c r="A7792" s="5"/>
    </row>
    <row r="7793" spans="1:1" hidden="1">
      <c r="A7793" s="5"/>
    </row>
    <row r="7794" spans="1:1" hidden="1">
      <c r="A7794" s="5"/>
    </row>
    <row r="7795" spans="1:1" hidden="1">
      <c r="A7795" s="5"/>
    </row>
    <row r="7796" spans="1:1" hidden="1">
      <c r="A7796" s="5"/>
    </row>
    <row r="7797" spans="1:1" hidden="1">
      <c r="A7797" s="5"/>
    </row>
    <row r="7798" spans="1:1" hidden="1">
      <c r="A7798" s="5"/>
    </row>
    <row r="7799" spans="1:1" hidden="1">
      <c r="A7799" s="5"/>
    </row>
    <row r="7800" spans="1:1" hidden="1">
      <c r="A7800" s="5"/>
    </row>
    <row r="7801" spans="1:1" hidden="1">
      <c r="A7801" s="5"/>
    </row>
    <row r="7802" spans="1:1" hidden="1">
      <c r="A7802" s="5"/>
    </row>
    <row r="7803" spans="1:1" hidden="1">
      <c r="A7803" s="5"/>
    </row>
    <row r="7804" spans="1:1" hidden="1">
      <c r="A7804" s="5"/>
    </row>
    <row r="7805" spans="1:1" hidden="1">
      <c r="A7805" s="5"/>
    </row>
    <row r="7806" spans="1:1" hidden="1">
      <c r="A7806" s="5"/>
    </row>
    <row r="7807" spans="1:1" hidden="1">
      <c r="A7807" s="5"/>
    </row>
    <row r="7808" spans="1:1" hidden="1">
      <c r="A7808" s="5"/>
    </row>
    <row r="7809" spans="1:1" hidden="1">
      <c r="A7809" s="5"/>
    </row>
    <row r="7810" spans="1:1" hidden="1">
      <c r="A7810" s="5"/>
    </row>
    <row r="7811" spans="1:1" hidden="1">
      <c r="A7811" s="5"/>
    </row>
    <row r="7812" spans="1:1" hidden="1">
      <c r="A7812" s="5"/>
    </row>
    <row r="7813" spans="1:1" hidden="1">
      <c r="A7813" s="5"/>
    </row>
    <row r="7814" spans="1:1" hidden="1">
      <c r="A7814" s="5"/>
    </row>
    <row r="7815" spans="1:1" hidden="1">
      <c r="A7815" s="5"/>
    </row>
    <row r="7816" spans="1:1" hidden="1">
      <c r="A7816" s="5"/>
    </row>
    <row r="7817" spans="1:1" hidden="1">
      <c r="A7817" s="5"/>
    </row>
    <row r="7818" spans="1:1" hidden="1">
      <c r="A7818" s="5"/>
    </row>
    <row r="7819" spans="1:1" hidden="1">
      <c r="A7819" s="5"/>
    </row>
    <row r="7820" spans="1:1" hidden="1">
      <c r="A7820" s="5"/>
    </row>
    <row r="7821" spans="1:1" hidden="1">
      <c r="A7821" s="5"/>
    </row>
    <row r="7822" spans="1:1" hidden="1">
      <c r="A7822" s="5"/>
    </row>
    <row r="7823" spans="1:1" hidden="1">
      <c r="A7823" s="5"/>
    </row>
    <row r="7824" spans="1:1" hidden="1">
      <c r="A7824" s="5"/>
    </row>
    <row r="7825" spans="1:1" hidden="1">
      <c r="A7825" s="5"/>
    </row>
    <row r="7826" spans="1:1" hidden="1">
      <c r="A7826" s="5"/>
    </row>
    <row r="7827" spans="1:1" hidden="1">
      <c r="A7827" s="5"/>
    </row>
    <row r="7828" spans="1:1" hidden="1">
      <c r="A7828" s="5"/>
    </row>
    <row r="7829" spans="1:1" hidden="1">
      <c r="A7829" s="5"/>
    </row>
    <row r="7830" spans="1:1" hidden="1">
      <c r="A7830" s="5"/>
    </row>
    <row r="7831" spans="1:1" hidden="1">
      <c r="A7831" s="5"/>
    </row>
    <row r="7832" spans="1:1" hidden="1">
      <c r="A7832" s="5"/>
    </row>
    <row r="7833" spans="1:1" hidden="1">
      <c r="A7833" s="5"/>
    </row>
    <row r="7834" spans="1:1" hidden="1">
      <c r="A7834" s="5"/>
    </row>
    <row r="7835" spans="1:1" hidden="1">
      <c r="A7835" s="5"/>
    </row>
    <row r="7836" spans="1:1" hidden="1">
      <c r="A7836" s="5"/>
    </row>
    <row r="7837" spans="1:1" hidden="1">
      <c r="A7837" s="5"/>
    </row>
    <row r="7838" spans="1:1" hidden="1">
      <c r="A7838" s="5"/>
    </row>
    <row r="7839" spans="1:1" hidden="1">
      <c r="A7839" s="5"/>
    </row>
    <row r="7840" spans="1:1" hidden="1">
      <c r="A7840" s="5"/>
    </row>
    <row r="7841" spans="1:1" hidden="1">
      <c r="A7841" s="5"/>
    </row>
    <row r="7842" spans="1:1" hidden="1">
      <c r="A7842" s="5"/>
    </row>
    <row r="7843" spans="1:1" hidden="1">
      <c r="A7843" s="5"/>
    </row>
    <row r="7844" spans="1:1" hidden="1">
      <c r="A7844" s="5"/>
    </row>
    <row r="7845" spans="1:1" hidden="1">
      <c r="A7845" s="5"/>
    </row>
    <row r="7846" spans="1:1" hidden="1">
      <c r="A7846" s="5"/>
    </row>
    <row r="7847" spans="1:1" hidden="1">
      <c r="A7847" s="5"/>
    </row>
    <row r="7848" spans="1:1" hidden="1">
      <c r="A7848" s="5"/>
    </row>
    <row r="7849" spans="1:1" hidden="1">
      <c r="A7849" s="5"/>
    </row>
    <row r="7850" spans="1:1" hidden="1">
      <c r="A7850" s="5"/>
    </row>
    <row r="7851" spans="1:1" hidden="1">
      <c r="A7851" s="5"/>
    </row>
    <row r="7852" spans="1:1" hidden="1">
      <c r="A7852" s="5"/>
    </row>
    <row r="7853" spans="1:1" hidden="1">
      <c r="A7853" s="5"/>
    </row>
    <row r="7854" spans="1:1" hidden="1">
      <c r="A7854" s="5"/>
    </row>
    <row r="7855" spans="1:1" hidden="1">
      <c r="A7855" s="5"/>
    </row>
    <row r="7856" spans="1:1" hidden="1">
      <c r="A7856" s="5"/>
    </row>
    <row r="7857" spans="1:1" hidden="1">
      <c r="A7857" s="5"/>
    </row>
    <row r="7858" spans="1:1" hidden="1">
      <c r="A7858" s="5"/>
    </row>
    <row r="7859" spans="1:1" hidden="1">
      <c r="A7859" s="5"/>
    </row>
    <row r="7860" spans="1:1" hidden="1">
      <c r="A7860" s="5"/>
    </row>
    <row r="7861" spans="1:1" hidden="1">
      <c r="A7861" s="5"/>
    </row>
    <row r="7862" spans="1:1" hidden="1">
      <c r="A7862" s="5"/>
    </row>
    <row r="7863" spans="1:1" hidden="1">
      <c r="A7863" s="5"/>
    </row>
    <row r="7864" spans="1:1" hidden="1">
      <c r="A7864" s="5"/>
    </row>
    <row r="7865" spans="1:1" hidden="1">
      <c r="A7865" s="5"/>
    </row>
    <row r="7866" spans="1:1" hidden="1">
      <c r="A7866" s="5"/>
    </row>
    <row r="7867" spans="1:1" hidden="1">
      <c r="A7867" s="5"/>
    </row>
    <row r="7868" spans="1:1" hidden="1">
      <c r="A7868" s="5"/>
    </row>
    <row r="7869" spans="1:1" hidden="1">
      <c r="A7869" s="5"/>
    </row>
    <row r="7870" spans="1:1" hidden="1">
      <c r="A7870" s="5"/>
    </row>
    <row r="7871" spans="1:1" hidden="1">
      <c r="A7871" s="5"/>
    </row>
    <row r="7872" spans="1:1" hidden="1">
      <c r="A7872" s="5"/>
    </row>
    <row r="7873" spans="1:1" hidden="1">
      <c r="A7873" s="5"/>
    </row>
    <row r="7874" spans="1:1" hidden="1">
      <c r="A7874" s="5"/>
    </row>
    <row r="7875" spans="1:1" hidden="1">
      <c r="A7875" s="5"/>
    </row>
    <row r="7876" spans="1:1" hidden="1">
      <c r="A7876" s="5"/>
    </row>
    <row r="7877" spans="1:1" hidden="1">
      <c r="A7877" s="5"/>
    </row>
    <row r="7878" spans="1:1" hidden="1">
      <c r="A7878" s="5"/>
    </row>
    <row r="7879" spans="1:1" hidden="1">
      <c r="A7879" s="5"/>
    </row>
    <row r="7880" spans="1:1" hidden="1">
      <c r="A7880" s="5"/>
    </row>
    <row r="7881" spans="1:1" hidden="1">
      <c r="A7881" s="5"/>
    </row>
    <row r="7882" spans="1:1" hidden="1">
      <c r="A7882" s="5"/>
    </row>
    <row r="7883" spans="1:1" hidden="1">
      <c r="A7883" s="5"/>
    </row>
    <row r="7884" spans="1:1" hidden="1">
      <c r="A7884" s="5"/>
    </row>
    <row r="7885" spans="1:1" hidden="1">
      <c r="A7885" s="5"/>
    </row>
    <row r="7886" spans="1:1" hidden="1">
      <c r="A7886" s="5"/>
    </row>
    <row r="7887" spans="1:1" hidden="1">
      <c r="A7887" s="5"/>
    </row>
    <row r="7888" spans="1:1" hidden="1">
      <c r="A7888" s="5"/>
    </row>
    <row r="7889" spans="1:1" hidden="1">
      <c r="A7889" s="5"/>
    </row>
    <row r="7890" spans="1:1" hidden="1">
      <c r="A7890" s="5"/>
    </row>
    <row r="7891" spans="1:1" hidden="1">
      <c r="A7891" s="5"/>
    </row>
    <row r="7892" spans="1:1" hidden="1">
      <c r="A7892" s="5"/>
    </row>
    <row r="7893" spans="1:1" hidden="1">
      <c r="A7893" s="5"/>
    </row>
    <row r="7894" spans="1:1" hidden="1">
      <c r="A7894" s="5"/>
    </row>
    <row r="7895" spans="1:1" hidden="1">
      <c r="A7895" s="5"/>
    </row>
    <row r="7896" spans="1:1" hidden="1">
      <c r="A7896" s="5"/>
    </row>
    <row r="7897" spans="1:1" hidden="1">
      <c r="A7897" s="5"/>
    </row>
    <row r="7898" spans="1:1" hidden="1">
      <c r="A7898" s="5"/>
    </row>
    <row r="7899" spans="1:1" hidden="1">
      <c r="A7899" s="5"/>
    </row>
    <row r="7900" spans="1:1" hidden="1">
      <c r="A7900" s="5"/>
    </row>
    <row r="7901" spans="1:1" hidden="1">
      <c r="A7901" s="5"/>
    </row>
    <row r="7902" spans="1:1" hidden="1">
      <c r="A7902" s="5"/>
    </row>
    <row r="7903" spans="1:1" hidden="1">
      <c r="A7903" s="5"/>
    </row>
    <row r="7904" spans="1:1" hidden="1">
      <c r="A7904" s="5"/>
    </row>
    <row r="7905" spans="1:1" hidden="1">
      <c r="A7905" s="5"/>
    </row>
    <row r="7906" spans="1:1" hidden="1">
      <c r="A7906" s="5"/>
    </row>
    <row r="7907" spans="1:1" hidden="1">
      <c r="A7907" s="5"/>
    </row>
    <row r="7908" spans="1:1" hidden="1">
      <c r="A7908" s="5"/>
    </row>
    <row r="7909" spans="1:1" hidden="1">
      <c r="A7909" s="5"/>
    </row>
    <row r="7910" spans="1:1" hidden="1">
      <c r="A7910" s="5"/>
    </row>
    <row r="7911" spans="1:1" hidden="1">
      <c r="A7911" s="5"/>
    </row>
    <row r="7912" spans="1:1" hidden="1">
      <c r="A7912" s="5"/>
    </row>
    <row r="7913" spans="1:1" hidden="1">
      <c r="A7913" s="5"/>
    </row>
    <row r="7914" spans="1:1" hidden="1">
      <c r="A7914" s="5"/>
    </row>
    <row r="7915" spans="1:1" hidden="1">
      <c r="A7915" s="5"/>
    </row>
    <row r="7916" spans="1:1" hidden="1">
      <c r="A7916" s="5"/>
    </row>
    <row r="7917" spans="1:1" hidden="1">
      <c r="A7917" s="5"/>
    </row>
    <row r="7918" spans="1:1" hidden="1">
      <c r="A7918" s="5"/>
    </row>
    <row r="7919" spans="1:1" hidden="1">
      <c r="A7919" s="5"/>
    </row>
    <row r="7920" spans="1:1" hidden="1">
      <c r="A7920" s="5"/>
    </row>
    <row r="7921" spans="1:1" hidden="1">
      <c r="A7921" s="5"/>
    </row>
    <row r="7922" spans="1:1" hidden="1">
      <c r="A7922" s="5"/>
    </row>
    <row r="7923" spans="1:1" hidden="1">
      <c r="A7923" s="5"/>
    </row>
    <row r="7924" spans="1:1" hidden="1">
      <c r="A7924" s="5"/>
    </row>
    <row r="7925" spans="1:1" hidden="1">
      <c r="A7925" s="5"/>
    </row>
    <row r="7926" spans="1:1" hidden="1">
      <c r="A7926" s="5"/>
    </row>
    <row r="7927" spans="1:1" hidden="1">
      <c r="A7927" s="5"/>
    </row>
    <row r="7928" spans="1:1" hidden="1">
      <c r="A7928" s="5"/>
    </row>
    <row r="7929" spans="1:1" hidden="1">
      <c r="A7929" s="5"/>
    </row>
    <row r="7930" spans="1:1" hidden="1">
      <c r="A7930" s="5"/>
    </row>
    <row r="7931" spans="1:1" hidden="1">
      <c r="A7931" s="5"/>
    </row>
    <row r="7932" spans="1:1" hidden="1">
      <c r="A7932" s="5"/>
    </row>
    <row r="7933" spans="1:1" hidden="1">
      <c r="A7933" s="5"/>
    </row>
    <row r="7934" spans="1:1" hidden="1">
      <c r="A7934" s="5"/>
    </row>
    <row r="7935" spans="1:1" hidden="1">
      <c r="A7935" s="5"/>
    </row>
    <row r="7936" spans="1:1" hidden="1">
      <c r="A7936" s="5"/>
    </row>
    <row r="7937" spans="1:1" hidden="1">
      <c r="A7937" s="5"/>
    </row>
    <row r="7938" spans="1:1" hidden="1">
      <c r="A7938" s="5"/>
    </row>
    <row r="7939" spans="1:1" hidden="1">
      <c r="A7939" s="5"/>
    </row>
    <row r="7940" spans="1:1" hidden="1">
      <c r="A7940" s="5"/>
    </row>
    <row r="7941" spans="1:1" hidden="1">
      <c r="A7941" s="5"/>
    </row>
    <row r="7942" spans="1:1" hidden="1">
      <c r="A7942" s="5"/>
    </row>
    <row r="7943" spans="1:1" hidden="1">
      <c r="A7943" s="5"/>
    </row>
    <row r="7944" spans="1:1" hidden="1">
      <c r="A7944" s="5"/>
    </row>
    <row r="7945" spans="1:1" hidden="1">
      <c r="A7945" s="5"/>
    </row>
    <row r="7946" spans="1:1" hidden="1">
      <c r="A7946" s="5"/>
    </row>
    <row r="7947" spans="1:1" hidden="1">
      <c r="A7947" s="5"/>
    </row>
    <row r="7948" spans="1:1" hidden="1">
      <c r="A7948" s="5"/>
    </row>
    <row r="7949" spans="1:1" hidden="1">
      <c r="A7949" s="5"/>
    </row>
    <row r="7950" spans="1:1" hidden="1">
      <c r="A7950" s="5"/>
    </row>
    <row r="7951" spans="1:1" hidden="1">
      <c r="A7951" s="5"/>
    </row>
    <row r="7952" spans="1:1" hidden="1">
      <c r="A7952" s="5"/>
    </row>
    <row r="7953" spans="1:1" hidden="1">
      <c r="A7953" s="5"/>
    </row>
    <row r="7954" spans="1:1" hidden="1">
      <c r="A7954" s="5"/>
    </row>
    <row r="7955" spans="1:1" hidden="1">
      <c r="A7955" s="5"/>
    </row>
    <row r="7956" spans="1:1" hidden="1">
      <c r="A7956" s="5"/>
    </row>
    <row r="7957" spans="1:1" hidden="1">
      <c r="A7957" s="5"/>
    </row>
    <row r="7958" spans="1:1" hidden="1">
      <c r="A7958" s="5"/>
    </row>
    <row r="7959" spans="1:1" hidden="1">
      <c r="A7959" s="5"/>
    </row>
    <row r="7960" spans="1:1" hidden="1">
      <c r="A7960" s="5"/>
    </row>
    <row r="7961" spans="1:1" hidden="1">
      <c r="A7961" s="5"/>
    </row>
    <row r="7962" spans="1:1" hidden="1">
      <c r="A7962" s="5"/>
    </row>
    <row r="7963" spans="1:1" hidden="1">
      <c r="A7963" s="5"/>
    </row>
    <row r="7964" spans="1:1" hidden="1">
      <c r="A7964" s="5"/>
    </row>
    <row r="7965" spans="1:1" hidden="1">
      <c r="A7965" s="5"/>
    </row>
    <row r="7966" spans="1:1" hidden="1">
      <c r="A7966" s="5"/>
    </row>
    <row r="7967" spans="1:1" hidden="1">
      <c r="A7967" s="5"/>
    </row>
    <row r="7968" spans="1:1" hidden="1">
      <c r="A7968" s="5"/>
    </row>
    <row r="7969" spans="1:1" hidden="1">
      <c r="A7969" s="5"/>
    </row>
    <row r="7970" spans="1:1" hidden="1">
      <c r="A7970" s="5"/>
    </row>
    <row r="7971" spans="1:1" hidden="1">
      <c r="A7971" s="5"/>
    </row>
    <row r="7972" spans="1:1" hidden="1">
      <c r="A7972" s="5"/>
    </row>
    <row r="7973" spans="1:1" hidden="1">
      <c r="A7973" s="5"/>
    </row>
    <row r="7974" spans="1:1" hidden="1">
      <c r="A7974" s="5"/>
    </row>
    <row r="7975" spans="1:1" hidden="1">
      <c r="A7975" s="5"/>
    </row>
    <row r="7976" spans="1:1" hidden="1">
      <c r="A7976" s="5"/>
    </row>
    <row r="7977" spans="1:1" hidden="1">
      <c r="A7977" s="5"/>
    </row>
    <row r="7978" spans="1:1" hidden="1">
      <c r="A7978" s="5"/>
    </row>
    <row r="7979" spans="1:1" hidden="1">
      <c r="A7979" s="5"/>
    </row>
    <row r="7980" spans="1:1" hidden="1">
      <c r="A7980" s="5"/>
    </row>
    <row r="7981" spans="1:1" hidden="1">
      <c r="A7981" s="5"/>
    </row>
    <row r="7982" spans="1:1" hidden="1">
      <c r="A7982" s="5"/>
    </row>
    <row r="7983" spans="1:1" hidden="1">
      <c r="A7983" s="5"/>
    </row>
    <row r="7984" spans="1:1" hidden="1">
      <c r="A7984" s="5"/>
    </row>
    <row r="7985" spans="1:1" hidden="1">
      <c r="A7985" s="5"/>
    </row>
    <row r="7986" spans="1:1" hidden="1">
      <c r="A7986" s="5"/>
    </row>
    <row r="7987" spans="1:1" hidden="1">
      <c r="A7987" s="5"/>
    </row>
    <row r="7988" spans="1:1" hidden="1">
      <c r="A7988" s="5"/>
    </row>
    <row r="7989" spans="1:1" hidden="1">
      <c r="A7989" s="5"/>
    </row>
    <row r="7990" spans="1:1" hidden="1">
      <c r="A7990" s="5"/>
    </row>
    <row r="7991" spans="1:1" hidden="1">
      <c r="A7991" s="5"/>
    </row>
    <row r="7992" spans="1:1" hidden="1">
      <c r="A7992" s="5"/>
    </row>
    <row r="7993" spans="1:1" hidden="1">
      <c r="A7993" s="5"/>
    </row>
    <row r="7994" spans="1:1" hidden="1">
      <c r="A7994" s="5"/>
    </row>
    <row r="7995" spans="1:1" hidden="1">
      <c r="A7995" s="5"/>
    </row>
    <row r="7996" spans="1:1" hidden="1">
      <c r="A7996" s="5"/>
    </row>
    <row r="7997" spans="1:1" hidden="1">
      <c r="A7997" s="5"/>
    </row>
    <row r="7998" spans="1:1" hidden="1">
      <c r="A7998" s="5"/>
    </row>
    <row r="7999" spans="1:1" hidden="1">
      <c r="A7999" s="5"/>
    </row>
    <row r="8000" spans="1:1" hidden="1">
      <c r="A8000" s="5"/>
    </row>
    <row r="8001" spans="1:1" hidden="1">
      <c r="A8001" s="5"/>
    </row>
    <row r="8002" spans="1:1" hidden="1">
      <c r="A8002" s="5"/>
    </row>
    <row r="8003" spans="1:1" hidden="1">
      <c r="A8003" s="5"/>
    </row>
    <row r="8004" spans="1:1" hidden="1">
      <c r="A8004" s="5"/>
    </row>
    <row r="8005" spans="1:1" hidden="1">
      <c r="A8005" s="5"/>
    </row>
    <row r="8006" spans="1:1" hidden="1">
      <c r="A8006" s="5"/>
    </row>
    <row r="8007" spans="1:1" hidden="1">
      <c r="A8007" s="5"/>
    </row>
    <row r="8008" spans="1:1" hidden="1">
      <c r="A8008" s="5"/>
    </row>
    <row r="8009" spans="1:1" hidden="1">
      <c r="A8009" s="5"/>
    </row>
    <row r="8010" spans="1:1" hidden="1">
      <c r="A8010" s="5"/>
    </row>
    <row r="8011" spans="1:1" hidden="1">
      <c r="A8011" s="5"/>
    </row>
    <row r="8012" spans="1:1" hidden="1">
      <c r="A8012" s="5"/>
    </row>
    <row r="8013" spans="1:1" hidden="1">
      <c r="A8013" s="5"/>
    </row>
    <row r="8014" spans="1:1" hidden="1">
      <c r="A8014" s="5"/>
    </row>
    <row r="8015" spans="1:1" hidden="1">
      <c r="A8015" s="5"/>
    </row>
    <row r="8016" spans="1:1" hidden="1">
      <c r="A8016" s="5"/>
    </row>
    <row r="8017" spans="1:1" hidden="1">
      <c r="A8017" s="5"/>
    </row>
    <row r="8018" spans="1:1" hidden="1">
      <c r="A8018" s="5"/>
    </row>
    <row r="8019" spans="1:1" hidden="1">
      <c r="A8019" s="5"/>
    </row>
    <row r="8020" spans="1:1" hidden="1">
      <c r="A8020" s="5"/>
    </row>
    <row r="8021" spans="1:1" hidden="1">
      <c r="A8021" s="5"/>
    </row>
    <row r="8022" spans="1:1" hidden="1">
      <c r="A8022" s="5"/>
    </row>
    <row r="8023" spans="1:1" hidden="1">
      <c r="A8023" s="5"/>
    </row>
    <row r="8024" spans="1:1" hidden="1">
      <c r="A8024" s="5"/>
    </row>
    <row r="8025" spans="1:1" hidden="1">
      <c r="A8025" s="5"/>
    </row>
    <row r="8026" spans="1:1" hidden="1">
      <c r="A8026" s="5"/>
    </row>
    <row r="8027" spans="1:1" hidden="1">
      <c r="A8027" s="5"/>
    </row>
    <row r="8028" spans="1:1" hidden="1">
      <c r="A8028" s="5"/>
    </row>
    <row r="8029" spans="1:1" hidden="1">
      <c r="A8029" s="5"/>
    </row>
    <row r="8030" spans="1:1" hidden="1">
      <c r="A8030" s="5"/>
    </row>
    <row r="8031" spans="1:1" hidden="1">
      <c r="A8031" s="5"/>
    </row>
    <row r="8032" spans="1:1" hidden="1">
      <c r="A8032" s="5"/>
    </row>
    <row r="8033" spans="1:1" hidden="1">
      <c r="A8033" s="5"/>
    </row>
    <row r="8034" spans="1:1" hidden="1">
      <c r="A8034" s="5"/>
    </row>
    <row r="8035" spans="1:1" hidden="1">
      <c r="A8035" s="5"/>
    </row>
    <row r="8036" spans="1:1" hidden="1">
      <c r="A8036" s="5"/>
    </row>
    <row r="8037" spans="1:1" hidden="1">
      <c r="A8037" s="5"/>
    </row>
    <row r="8038" spans="1:1" hidden="1">
      <c r="A8038" s="5"/>
    </row>
    <row r="8039" spans="1:1" hidden="1">
      <c r="A8039" s="5"/>
    </row>
    <row r="8040" spans="1:1" hidden="1">
      <c r="A8040" s="5"/>
    </row>
    <row r="8041" spans="1:1" hidden="1">
      <c r="A8041" s="5"/>
    </row>
    <row r="8042" spans="1:1" hidden="1">
      <c r="A8042" s="5"/>
    </row>
    <row r="8043" spans="1:1" hidden="1">
      <c r="A8043" s="5"/>
    </row>
    <row r="8044" spans="1:1" hidden="1">
      <c r="A8044" s="5"/>
    </row>
    <row r="8045" spans="1:1" hidden="1">
      <c r="A8045" s="5"/>
    </row>
    <row r="8046" spans="1:1" hidden="1">
      <c r="A8046" s="5"/>
    </row>
    <row r="8047" spans="1:1" hidden="1">
      <c r="A8047" s="5"/>
    </row>
    <row r="8048" spans="1:1" hidden="1">
      <c r="A8048" s="5"/>
    </row>
    <row r="8049" spans="1:1" hidden="1">
      <c r="A8049" s="5"/>
    </row>
    <row r="8050" spans="1:1" hidden="1">
      <c r="A8050" s="5"/>
    </row>
    <row r="8051" spans="1:1" hidden="1">
      <c r="A8051" s="5"/>
    </row>
    <row r="8052" spans="1:1" hidden="1">
      <c r="A8052" s="5"/>
    </row>
    <row r="8053" spans="1:1" hidden="1">
      <c r="A8053" s="5"/>
    </row>
    <row r="8054" spans="1:1" hidden="1">
      <c r="A8054" s="5"/>
    </row>
    <row r="8055" spans="1:1" hidden="1">
      <c r="A8055" s="5"/>
    </row>
    <row r="8056" spans="1:1" hidden="1">
      <c r="A8056" s="5"/>
    </row>
    <row r="8057" spans="1:1" hidden="1">
      <c r="A8057" s="5"/>
    </row>
    <row r="8058" spans="1:1" hidden="1">
      <c r="A8058" s="5"/>
    </row>
    <row r="8059" spans="1:1" hidden="1">
      <c r="A8059" s="5"/>
    </row>
    <row r="8060" spans="1:1" hidden="1">
      <c r="A8060" s="5"/>
    </row>
    <row r="8061" spans="1:1" hidden="1">
      <c r="A8061" s="5"/>
    </row>
    <row r="8062" spans="1:1" hidden="1">
      <c r="A8062" s="5"/>
    </row>
    <row r="8063" spans="1:1" hidden="1">
      <c r="A8063" s="5"/>
    </row>
    <row r="8064" spans="1:1" hidden="1">
      <c r="A8064" s="5"/>
    </row>
    <row r="8065" spans="1:1" hidden="1">
      <c r="A8065" s="5"/>
    </row>
    <row r="8066" spans="1:1" hidden="1">
      <c r="A8066" s="5"/>
    </row>
    <row r="8067" spans="1:1" hidden="1">
      <c r="A8067" s="5"/>
    </row>
    <row r="8068" spans="1:1" hidden="1">
      <c r="A8068" s="5"/>
    </row>
    <row r="8069" spans="1:1" hidden="1">
      <c r="A8069" s="5"/>
    </row>
    <row r="8070" spans="1:1" hidden="1">
      <c r="A8070" s="5"/>
    </row>
    <row r="8071" spans="1:1" hidden="1">
      <c r="A8071" s="5"/>
    </row>
    <row r="8072" spans="1:1" hidden="1">
      <c r="A8072" s="5"/>
    </row>
    <row r="8073" spans="1:1" hidden="1">
      <c r="A8073" s="5"/>
    </row>
    <row r="8074" spans="1:1" hidden="1">
      <c r="A8074" s="5"/>
    </row>
    <row r="8075" spans="1:1" hidden="1">
      <c r="A8075" s="5"/>
    </row>
    <row r="8076" spans="1:1" hidden="1">
      <c r="A8076" s="5"/>
    </row>
    <row r="8077" spans="1:1" hidden="1">
      <c r="A8077" s="5"/>
    </row>
    <row r="8078" spans="1:1" hidden="1">
      <c r="A8078" s="5"/>
    </row>
    <row r="8079" spans="1:1" hidden="1">
      <c r="A8079" s="5"/>
    </row>
    <row r="8080" spans="1:1" hidden="1">
      <c r="A8080" s="5"/>
    </row>
    <row r="8081" spans="1:1" hidden="1">
      <c r="A8081" s="5"/>
    </row>
    <row r="8082" spans="1:1" hidden="1">
      <c r="A8082" s="5"/>
    </row>
    <row r="8083" spans="1:1" hidden="1">
      <c r="A8083" s="5"/>
    </row>
    <row r="8084" spans="1:1" hidden="1">
      <c r="A8084" s="5"/>
    </row>
    <row r="8085" spans="1:1" hidden="1">
      <c r="A8085" s="5"/>
    </row>
    <row r="8086" spans="1:1" hidden="1">
      <c r="A8086" s="5"/>
    </row>
    <row r="8087" spans="1:1" hidden="1">
      <c r="A8087" s="5"/>
    </row>
    <row r="8088" spans="1:1" hidden="1">
      <c r="A8088" s="5"/>
    </row>
    <row r="8089" spans="1:1" hidden="1">
      <c r="A8089" s="5"/>
    </row>
    <row r="8090" spans="1:1" hidden="1">
      <c r="A8090" s="5"/>
    </row>
    <row r="8091" spans="1:1" hidden="1">
      <c r="A8091" s="5"/>
    </row>
    <row r="8092" spans="1:1" hidden="1">
      <c r="A8092" s="5"/>
    </row>
    <row r="8093" spans="1:1" hidden="1">
      <c r="A8093" s="5"/>
    </row>
    <row r="8094" spans="1:1" hidden="1">
      <c r="A8094" s="5"/>
    </row>
    <row r="8095" spans="1:1" hidden="1">
      <c r="A8095" s="5"/>
    </row>
    <row r="8096" spans="1:1" hidden="1">
      <c r="A8096" s="5"/>
    </row>
    <row r="8097" spans="1:1" hidden="1">
      <c r="A8097" s="5"/>
    </row>
    <row r="8098" spans="1:1" hidden="1">
      <c r="A8098" s="5"/>
    </row>
    <row r="8099" spans="1:1" hidden="1">
      <c r="A8099" s="5"/>
    </row>
    <row r="8100" spans="1:1" hidden="1">
      <c r="A8100" s="5"/>
    </row>
    <row r="8101" spans="1:1" hidden="1">
      <c r="A8101" s="5"/>
    </row>
    <row r="8102" spans="1:1" hidden="1">
      <c r="A8102" s="5"/>
    </row>
    <row r="8103" spans="1:1" hidden="1">
      <c r="A8103" s="5"/>
    </row>
    <row r="8104" spans="1:1" hidden="1">
      <c r="A8104" s="5"/>
    </row>
    <row r="8105" spans="1:1" hidden="1">
      <c r="A8105" s="5"/>
    </row>
    <row r="8106" spans="1:1" hidden="1">
      <c r="A8106" s="5"/>
    </row>
    <row r="8107" spans="1:1" hidden="1">
      <c r="A8107" s="5"/>
    </row>
    <row r="8108" spans="1:1" hidden="1">
      <c r="A8108" s="5"/>
    </row>
    <row r="8109" spans="1:1" hidden="1">
      <c r="A8109" s="5"/>
    </row>
    <row r="8110" spans="1:1" hidden="1">
      <c r="A8110" s="5"/>
    </row>
    <row r="8111" spans="1:1" hidden="1">
      <c r="A8111" s="5"/>
    </row>
    <row r="8112" spans="1:1" hidden="1">
      <c r="A8112" s="5"/>
    </row>
    <row r="8113" spans="1:1" hidden="1">
      <c r="A8113" s="5"/>
    </row>
    <row r="8114" spans="1:1" hidden="1">
      <c r="A8114" s="5"/>
    </row>
    <row r="8115" spans="1:1" hidden="1">
      <c r="A8115" s="5"/>
    </row>
    <row r="8116" spans="1:1" hidden="1">
      <c r="A8116" s="5"/>
    </row>
    <row r="8117" spans="1:1" hidden="1">
      <c r="A8117" s="5"/>
    </row>
    <row r="8118" spans="1:1" hidden="1">
      <c r="A8118" s="5"/>
    </row>
    <row r="8119" spans="1:1" hidden="1">
      <c r="A8119" s="5"/>
    </row>
    <row r="8120" spans="1:1" hidden="1">
      <c r="A8120" s="5"/>
    </row>
    <row r="8121" spans="1:1" hidden="1">
      <c r="A8121" s="5"/>
    </row>
    <row r="8122" spans="1:1" hidden="1">
      <c r="A8122" s="5"/>
    </row>
    <row r="8123" spans="1:1" hidden="1">
      <c r="A8123" s="5"/>
    </row>
    <row r="8124" spans="1:1" hidden="1">
      <c r="A8124" s="5"/>
    </row>
    <row r="8125" spans="1:1" hidden="1">
      <c r="A8125" s="5"/>
    </row>
    <row r="8126" spans="1:1" hidden="1">
      <c r="A8126" s="5"/>
    </row>
    <row r="8127" spans="1:1" hidden="1">
      <c r="A8127" s="5"/>
    </row>
    <row r="8128" spans="1:1" hidden="1">
      <c r="A8128" s="5"/>
    </row>
    <row r="8129" spans="1:1" hidden="1">
      <c r="A8129" s="5"/>
    </row>
    <row r="8130" spans="1:1" hidden="1">
      <c r="A8130" s="5"/>
    </row>
    <row r="8131" spans="1:1" hidden="1">
      <c r="A8131" s="5"/>
    </row>
    <row r="8132" spans="1:1" hidden="1">
      <c r="A8132" s="5"/>
    </row>
    <row r="8133" spans="1:1" hidden="1">
      <c r="A8133" s="5"/>
    </row>
    <row r="8134" spans="1:1" hidden="1">
      <c r="A8134" s="5"/>
    </row>
    <row r="8135" spans="1:1" hidden="1">
      <c r="A8135" s="5"/>
    </row>
    <row r="8136" spans="1:1" hidden="1">
      <c r="A8136" s="5"/>
    </row>
    <row r="8137" spans="1:1" hidden="1">
      <c r="A8137" s="5"/>
    </row>
    <row r="8138" spans="1:1" hidden="1">
      <c r="A8138" s="5"/>
    </row>
    <row r="8139" spans="1:1" hidden="1">
      <c r="A8139" s="5"/>
    </row>
    <row r="8140" spans="1:1" hidden="1">
      <c r="A8140" s="5"/>
    </row>
    <row r="8141" spans="1:1" hidden="1">
      <c r="A8141" s="5"/>
    </row>
    <row r="8142" spans="1:1" hidden="1">
      <c r="A8142" s="5"/>
    </row>
    <row r="8143" spans="1:1" hidden="1">
      <c r="A8143" s="5"/>
    </row>
    <row r="8144" spans="1:1" hidden="1">
      <c r="A8144" s="5"/>
    </row>
    <row r="8145" spans="1:1" hidden="1">
      <c r="A8145" s="5"/>
    </row>
    <row r="8146" spans="1:1" hidden="1">
      <c r="A8146" s="5"/>
    </row>
    <row r="8147" spans="1:1" hidden="1">
      <c r="A8147" s="5"/>
    </row>
    <row r="8148" spans="1:1" hidden="1">
      <c r="A8148" s="5"/>
    </row>
    <row r="8149" spans="1:1" hidden="1">
      <c r="A8149" s="5"/>
    </row>
    <row r="8150" spans="1:1" hidden="1">
      <c r="A8150" s="5"/>
    </row>
    <row r="8151" spans="1:1" hidden="1">
      <c r="A8151" s="5"/>
    </row>
    <row r="8152" spans="1:1" hidden="1">
      <c r="A8152" s="5"/>
    </row>
    <row r="8153" spans="1:1" hidden="1">
      <c r="A8153" s="5"/>
    </row>
    <row r="8154" spans="1:1" hidden="1">
      <c r="A8154" s="5"/>
    </row>
    <row r="8155" spans="1:1" hidden="1">
      <c r="A8155" s="5"/>
    </row>
    <row r="8156" spans="1:1" hidden="1">
      <c r="A8156" s="5"/>
    </row>
    <row r="8157" spans="1:1" hidden="1">
      <c r="A8157" s="5"/>
    </row>
    <row r="8158" spans="1:1" hidden="1">
      <c r="A8158" s="5"/>
    </row>
    <row r="8159" spans="1:1" hidden="1">
      <c r="A8159" s="5"/>
    </row>
    <row r="8160" spans="1:1" hidden="1">
      <c r="A8160" s="5"/>
    </row>
    <row r="8161" spans="1:1" hidden="1">
      <c r="A8161" s="5"/>
    </row>
    <row r="8162" spans="1:1" hidden="1">
      <c r="A8162" s="5"/>
    </row>
    <row r="8163" spans="1:1" hidden="1">
      <c r="A8163" s="5"/>
    </row>
    <row r="8164" spans="1:1" hidden="1">
      <c r="A8164" s="5"/>
    </row>
    <row r="8165" spans="1:1" hidden="1">
      <c r="A8165" s="5"/>
    </row>
    <row r="8166" spans="1:1" hidden="1">
      <c r="A8166" s="5"/>
    </row>
    <row r="8167" spans="1:1" hidden="1">
      <c r="A8167" s="5"/>
    </row>
    <row r="8168" spans="1:1" hidden="1">
      <c r="A8168" s="5"/>
    </row>
    <row r="8169" spans="1:1" hidden="1">
      <c r="A8169" s="5"/>
    </row>
    <row r="8170" spans="1:1" hidden="1">
      <c r="A8170" s="5"/>
    </row>
    <row r="8171" spans="1:1" hidden="1">
      <c r="A8171" s="5"/>
    </row>
    <row r="8172" spans="1:1" hidden="1">
      <c r="A8172" s="5"/>
    </row>
    <row r="8173" spans="1:1" hidden="1">
      <c r="A8173" s="5"/>
    </row>
    <row r="8174" spans="1:1" hidden="1">
      <c r="A8174" s="5"/>
    </row>
    <row r="8175" spans="1:1" hidden="1">
      <c r="A8175" s="5"/>
    </row>
    <row r="8176" spans="1:1" hidden="1">
      <c r="A8176" s="5"/>
    </row>
    <row r="8177" spans="1:1" hidden="1">
      <c r="A8177" s="5"/>
    </row>
    <row r="8178" spans="1:1" hidden="1">
      <c r="A8178" s="5"/>
    </row>
    <row r="8179" spans="1:1" hidden="1">
      <c r="A8179" s="5"/>
    </row>
    <row r="8180" spans="1:1" hidden="1">
      <c r="A8180" s="5"/>
    </row>
    <row r="8181" spans="1:1" hidden="1">
      <c r="A8181" s="5"/>
    </row>
    <row r="8182" spans="1:1" hidden="1">
      <c r="A8182" s="5"/>
    </row>
    <row r="8183" spans="1:1" hidden="1">
      <c r="A8183" s="5"/>
    </row>
    <row r="8184" spans="1:1" hidden="1">
      <c r="A8184" s="5"/>
    </row>
    <row r="8185" spans="1:1" hidden="1">
      <c r="A8185" s="5"/>
    </row>
    <row r="8186" spans="1:1" hidden="1">
      <c r="A8186" s="5"/>
    </row>
    <row r="8187" spans="1:1" hidden="1">
      <c r="A8187" s="5"/>
    </row>
    <row r="8188" spans="1:1" hidden="1">
      <c r="A8188" s="5"/>
    </row>
    <row r="8189" spans="1:1" hidden="1">
      <c r="A8189" s="5"/>
    </row>
    <row r="8190" spans="1:1" hidden="1">
      <c r="A8190" s="5"/>
    </row>
    <row r="8191" spans="1:1" hidden="1">
      <c r="A8191" s="5"/>
    </row>
    <row r="8192" spans="1:1" hidden="1">
      <c r="A8192" s="5"/>
    </row>
    <row r="8193" spans="1:1" hidden="1">
      <c r="A8193" s="5"/>
    </row>
    <row r="8194" spans="1:1" hidden="1">
      <c r="A8194" s="5"/>
    </row>
    <row r="8195" spans="1:1" hidden="1">
      <c r="A8195" s="5"/>
    </row>
    <row r="8196" spans="1:1" hidden="1">
      <c r="A8196" s="5"/>
    </row>
    <row r="8197" spans="1:1" hidden="1">
      <c r="A8197" s="5"/>
    </row>
    <row r="8198" spans="1:1" hidden="1">
      <c r="A8198" s="5"/>
    </row>
    <row r="8199" spans="1:1" hidden="1">
      <c r="A8199" s="5"/>
    </row>
    <row r="8200" spans="1:1" hidden="1">
      <c r="A8200" s="5"/>
    </row>
    <row r="8201" spans="1:1" hidden="1">
      <c r="A8201" s="5"/>
    </row>
    <row r="8202" spans="1:1" hidden="1">
      <c r="A8202" s="5"/>
    </row>
    <row r="8203" spans="1:1" hidden="1">
      <c r="A8203" s="5"/>
    </row>
    <row r="8204" spans="1:1" hidden="1">
      <c r="A8204" s="5"/>
    </row>
    <row r="8205" spans="1:1" hidden="1">
      <c r="A8205" s="5"/>
    </row>
    <row r="8206" spans="1:1" hidden="1">
      <c r="A8206" s="5"/>
    </row>
    <row r="8207" spans="1:1" hidden="1">
      <c r="A8207" s="5"/>
    </row>
    <row r="8208" spans="1:1" hidden="1">
      <c r="A8208" s="5"/>
    </row>
    <row r="8209" spans="1:1" hidden="1">
      <c r="A8209" s="5"/>
    </row>
    <row r="8210" spans="1:1" hidden="1">
      <c r="A8210" s="5"/>
    </row>
    <row r="8211" spans="1:1" hidden="1">
      <c r="A8211" s="5"/>
    </row>
    <row r="8212" spans="1:1" hidden="1">
      <c r="A8212" s="5"/>
    </row>
    <row r="8213" spans="1:1" hidden="1">
      <c r="A8213" s="5"/>
    </row>
    <row r="8214" spans="1:1" hidden="1">
      <c r="A8214" s="5"/>
    </row>
    <row r="8215" spans="1:1" hidden="1">
      <c r="A8215" s="5"/>
    </row>
    <row r="8216" spans="1:1" hidden="1">
      <c r="A8216" s="5"/>
    </row>
    <row r="8217" spans="1:1" hidden="1">
      <c r="A8217" s="5"/>
    </row>
    <row r="8218" spans="1:1" hidden="1">
      <c r="A8218" s="5"/>
    </row>
    <row r="8219" spans="1:1" hidden="1">
      <c r="A8219" s="5"/>
    </row>
    <row r="8220" spans="1:1" hidden="1">
      <c r="A8220" s="5"/>
    </row>
    <row r="8221" spans="1:1" hidden="1">
      <c r="A8221" s="5"/>
    </row>
    <row r="8222" spans="1:1" hidden="1">
      <c r="A8222" s="5"/>
    </row>
    <row r="8223" spans="1:1" hidden="1">
      <c r="A8223" s="5"/>
    </row>
    <row r="8224" spans="1:1" hidden="1">
      <c r="A8224" s="5"/>
    </row>
    <row r="8225" spans="1:1" hidden="1">
      <c r="A8225" s="5"/>
    </row>
    <row r="8226" spans="1:1" hidden="1">
      <c r="A8226" s="5"/>
    </row>
    <row r="8227" spans="1:1" hidden="1">
      <c r="A8227" s="5"/>
    </row>
    <row r="8228" spans="1:1" hidden="1">
      <c r="A8228" s="5"/>
    </row>
    <row r="8229" spans="1:1" hidden="1">
      <c r="A8229" s="5"/>
    </row>
    <row r="8230" spans="1:1" hidden="1">
      <c r="A8230" s="5"/>
    </row>
    <row r="8231" spans="1:1" hidden="1">
      <c r="A8231" s="5"/>
    </row>
    <row r="8232" spans="1:1" hidden="1">
      <c r="A8232" s="5"/>
    </row>
    <row r="8233" spans="1:1" hidden="1">
      <c r="A8233" s="5"/>
    </row>
    <row r="8234" spans="1:1" hidden="1">
      <c r="A8234" s="5"/>
    </row>
    <row r="8235" spans="1:1" hidden="1">
      <c r="A8235" s="5"/>
    </row>
    <row r="8236" spans="1:1" hidden="1">
      <c r="A8236" s="5"/>
    </row>
    <row r="8237" spans="1:1" hidden="1">
      <c r="A8237" s="5"/>
    </row>
    <row r="8238" spans="1:1" hidden="1">
      <c r="A8238" s="5"/>
    </row>
    <row r="8239" spans="1:1" hidden="1">
      <c r="A8239" s="5"/>
    </row>
    <row r="8240" spans="1:1" hidden="1">
      <c r="A8240" s="5"/>
    </row>
    <row r="8241" spans="1:1" hidden="1">
      <c r="A8241" s="5"/>
    </row>
    <row r="8242" spans="1:1" hidden="1">
      <c r="A8242" s="5"/>
    </row>
    <row r="8243" spans="1:1" hidden="1">
      <c r="A8243" s="5"/>
    </row>
    <row r="8244" spans="1:1" hidden="1">
      <c r="A8244" s="5"/>
    </row>
    <row r="8245" spans="1:1" hidden="1">
      <c r="A8245" s="5"/>
    </row>
    <row r="8246" spans="1:1" hidden="1">
      <c r="A8246" s="5"/>
    </row>
    <row r="8247" spans="1:1" hidden="1">
      <c r="A8247" s="5"/>
    </row>
    <row r="8248" spans="1:1" hidden="1">
      <c r="A8248" s="5"/>
    </row>
    <row r="8249" spans="1:1" hidden="1">
      <c r="A8249" s="5"/>
    </row>
    <row r="8250" spans="1:1" hidden="1">
      <c r="A8250" s="5"/>
    </row>
    <row r="8251" spans="1:1" hidden="1">
      <c r="A8251" s="5"/>
    </row>
    <row r="8252" spans="1:1" hidden="1">
      <c r="A8252" s="5"/>
    </row>
    <row r="8253" spans="1:1" hidden="1">
      <c r="A8253" s="5"/>
    </row>
    <row r="8254" spans="1:1" hidden="1">
      <c r="A8254" s="5"/>
    </row>
    <row r="8255" spans="1:1" hidden="1">
      <c r="A8255" s="5"/>
    </row>
    <row r="8256" spans="1:1" hidden="1">
      <c r="A8256" s="5"/>
    </row>
    <row r="8257" spans="1:1" hidden="1">
      <c r="A8257" s="5"/>
    </row>
    <row r="8258" spans="1:1" hidden="1">
      <c r="A8258" s="5"/>
    </row>
    <row r="8259" spans="1:1" hidden="1">
      <c r="A8259" s="5"/>
    </row>
    <row r="8260" spans="1:1" hidden="1">
      <c r="A8260" s="5"/>
    </row>
    <row r="8261" spans="1:1" hidden="1">
      <c r="A8261" s="5"/>
    </row>
    <row r="8262" spans="1:1" hidden="1">
      <c r="A8262" s="5"/>
    </row>
    <row r="8263" spans="1:1" hidden="1">
      <c r="A8263" s="5"/>
    </row>
    <row r="8264" spans="1:1" hidden="1">
      <c r="A8264" s="5"/>
    </row>
    <row r="8265" spans="1:1" hidden="1">
      <c r="A8265" s="5"/>
    </row>
    <row r="8266" spans="1:1" hidden="1">
      <c r="A8266" s="5"/>
    </row>
    <row r="8267" spans="1:1" hidden="1">
      <c r="A8267" s="5"/>
    </row>
    <row r="8268" spans="1:1" hidden="1">
      <c r="A8268" s="5"/>
    </row>
    <row r="8269" spans="1:1" hidden="1">
      <c r="A8269" s="5"/>
    </row>
    <row r="8270" spans="1:1" hidden="1">
      <c r="A8270" s="5"/>
    </row>
    <row r="8271" spans="1:1" hidden="1">
      <c r="A8271" s="5"/>
    </row>
    <row r="8272" spans="1:1" hidden="1">
      <c r="A8272" s="5"/>
    </row>
    <row r="8273" spans="1:1" hidden="1">
      <c r="A8273" s="5"/>
    </row>
    <row r="8274" spans="1:1" hidden="1">
      <c r="A8274" s="5"/>
    </row>
    <row r="8275" spans="1:1" hidden="1">
      <c r="A8275" s="5"/>
    </row>
    <row r="8276" spans="1:1" hidden="1">
      <c r="A8276" s="5"/>
    </row>
    <row r="8277" spans="1:1" hidden="1">
      <c r="A8277" s="5"/>
    </row>
    <row r="8278" spans="1:1" hidden="1">
      <c r="A8278" s="5"/>
    </row>
    <row r="8279" spans="1:1" hidden="1">
      <c r="A8279" s="5"/>
    </row>
    <row r="8280" spans="1:1" hidden="1">
      <c r="A8280" s="5"/>
    </row>
    <row r="8281" spans="1:1" hidden="1">
      <c r="A8281" s="5"/>
    </row>
    <row r="8282" spans="1:1" hidden="1">
      <c r="A8282" s="5"/>
    </row>
    <row r="8283" spans="1:1" hidden="1">
      <c r="A8283" s="5"/>
    </row>
    <row r="8284" spans="1:1" hidden="1">
      <c r="A8284" s="5"/>
    </row>
    <row r="8285" spans="1:1" hidden="1">
      <c r="A8285" s="5"/>
    </row>
    <row r="8286" spans="1:1" hidden="1">
      <c r="A8286" s="5"/>
    </row>
    <row r="8287" spans="1:1" hidden="1">
      <c r="A8287" s="5"/>
    </row>
    <row r="8288" spans="1:1" hidden="1">
      <c r="A8288" s="5"/>
    </row>
    <row r="8289" spans="1:1" hidden="1">
      <c r="A8289" s="5"/>
    </row>
    <row r="8290" spans="1:1" hidden="1">
      <c r="A8290" s="5"/>
    </row>
    <row r="8291" spans="1:1" hidden="1">
      <c r="A8291" s="5"/>
    </row>
    <row r="8292" spans="1:1" hidden="1">
      <c r="A8292" s="5"/>
    </row>
    <row r="8293" spans="1:1" hidden="1">
      <c r="A8293" s="5"/>
    </row>
    <row r="8294" spans="1:1" hidden="1">
      <c r="A8294" s="5"/>
    </row>
    <row r="8295" spans="1:1" hidden="1">
      <c r="A8295" s="5"/>
    </row>
    <row r="8296" spans="1:1" hidden="1">
      <c r="A8296" s="5"/>
    </row>
    <row r="8297" spans="1:1" hidden="1">
      <c r="A8297" s="5"/>
    </row>
    <row r="8298" spans="1:1" hidden="1">
      <c r="A8298" s="5"/>
    </row>
    <row r="8299" spans="1:1" hidden="1">
      <c r="A8299" s="5"/>
    </row>
    <row r="8300" spans="1:1" hidden="1">
      <c r="A8300" s="5"/>
    </row>
    <row r="8301" spans="1:1" hidden="1">
      <c r="A8301" s="5"/>
    </row>
    <row r="8302" spans="1:1" hidden="1">
      <c r="A8302" s="5"/>
    </row>
    <row r="8303" spans="1:1" hidden="1">
      <c r="A8303" s="5"/>
    </row>
    <row r="8304" spans="1:1" hidden="1">
      <c r="A8304" s="5"/>
    </row>
    <row r="8305" spans="1:1" hidden="1">
      <c r="A8305" s="5"/>
    </row>
    <row r="8306" spans="1:1" hidden="1">
      <c r="A8306" s="5"/>
    </row>
    <row r="8307" spans="1:1" hidden="1">
      <c r="A8307" s="5"/>
    </row>
    <row r="8308" spans="1:1" hidden="1">
      <c r="A8308" s="5"/>
    </row>
    <row r="8309" spans="1:1" hidden="1">
      <c r="A8309" s="5"/>
    </row>
    <row r="8310" spans="1:1" hidden="1">
      <c r="A8310" s="5"/>
    </row>
    <row r="8311" spans="1:1" hidden="1">
      <c r="A8311" s="5"/>
    </row>
    <row r="8312" spans="1:1" hidden="1">
      <c r="A8312" s="5"/>
    </row>
    <row r="8313" spans="1:1" hidden="1">
      <c r="A8313" s="5"/>
    </row>
    <row r="8314" spans="1:1" hidden="1">
      <c r="A8314" s="5"/>
    </row>
    <row r="8315" spans="1:1" hidden="1">
      <c r="A8315" s="5"/>
    </row>
    <row r="8316" spans="1:1" hidden="1">
      <c r="A8316" s="5"/>
    </row>
    <row r="8317" spans="1:1" hidden="1">
      <c r="A8317" s="5"/>
    </row>
    <row r="8318" spans="1:1" hidden="1">
      <c r="A8318" s="5"/>
    </row>
    <row r="8319" spans="1:1" hidden="1">
      <c r="A8319" s="5"/>
    </row>
    <row r="8320" spans="1:1" hidden="1">
      <c r="A8320" s="5"/>
    </row>
    <row r="8321" spans="1:1" hidden="1">
      <c r="A8321" s="5"/>
    </row>
    <row r="8322" spans="1:1" hidden="1">
      <c r="A8322" s="5"/>
    </row>
    <row r="8323" spans="1:1" hidden="1">
      <c r="A8323" s="5"/>
    </row>
    <row r="8324" spans="1:1" hidden="1">
      <c r="A8324" s="5"/>
    </row>
    <row r="8325" spans="1:1" hidden="1">
      <c r="A8325" s="5"/>
    </row>
    <row r="8326" spans="1:1" hidden="1">
      <c r="A8326" s="5"/>
    </row>
    <row r="8327" spans="1:1" hidden="1">
      <c r="A8327" s="5"/>
    </row>
    <row r="8328" spans="1:1" hidden="1">
      <c r="A8328" s="5"/>
    </row>
    <row r="8329" spans="1:1" hidden="1">
      <c r="A8329" s="5"/>
    </row>
    <row r="8330" spans="1:1" hidden="1">
      <c r="A8330" s="5"/>
    </row>
    <row r="8331" spans="1:1" hidden="1">
      <c r="A8331" s="5"/>
    </row>
    <row r="8332" spans="1:1" hidden="1">
      <c r="A8332" s="5"/>
    </row>
    <row r="8333" spans="1:1" hidden="1">
      <c r="A8333" s="5"/>
    </row>
    <row r="8334" spans="1:1" hidden="1">
      <c r="A8334" s="5"/>
    </row>
    <row r="8335" spans="1:1" hidden="1">
      <c r="A8335" s="5"/>
    </row>
    <row r="8336" spans="1:1" hidden="1">
      <c r="A8336" s="5"/>
    </row>
    <row r="8337" spans="1:1" hidden="1">
      <c r="A8337" s="5"/>
    </row>
    <row r="8338" spans="1:1" hidden="1">
      <c r="A8338" s="5"/>
    </row>
    <row r="8339" spans="1:1" hidden="1">
      <c r="A8339" s="5"/>
    </row>
    <row r="8340" spans="1:1" hidden="1">
      <c r="A8340" s="5"/>
    </row>
    <row r="8341" spans="1:1" hidden="1">
      <c r="A8341" s="5"/>
    </row>
    <row r="8342" spans="1:1" hidden="1">
      <c r="A8342" s="5"/>
    </row>
    <row r="8343" spans="1:1" hidden="1">
      <c r="A8343" s="5"/>
    </row>
    <row r="8344" spans="1:1" hidden="1">
      <c r="A8344" s="5"/>
    </row>
    <row r="8345" spans="1:1" hidden="1">
      <c r="A8345" s="5"/>
    </row>
    <row r="8346" spans="1:1" hidden="1">
      <c r="A8346" s="5"/>
    </row>
    <row r="8347" spans="1:1" hidden="1">
      <c r="A8347" s="5"/>
    </row>
    <row r="8348" spans="1:1" hidden="1">
      <c r="A8348" s="5"/>
    </row>
    <row r="8349" spans="1:1" hidden="1">
      <c r="A8349" s="5"/>
    </row>
    <row r="8350" spans="1:1" hidden="1">
      <c r="A8350" s="5"/>
    </row>
    <row r="8351" spans="1:1" hidden="1">
      <c r="A8351" s="5"/>
    </row>
    <row r="8352" spans="1:1" hidden="1">
      <c r="A8352" s="5"/>
    </row>
    <row r="8353" spans="1:1" hidden="1">
      <c r="A8353" s="5"/>
    </row>
    <row r="8354" spans="1:1" hidden="1">
      <c r="A8354" s="5"/>
    </row>
    <row r="8355" spans="1:1" hidden="1">
      <c r="A8355" s="5"/>
    </row>
    <row r="8356" spans="1:1" hidden="1">
      <c r="A8356" s="5"/>
    </row>
    <row r="8357" spans="1:1" hidden="1">
      <c r="A8357" s="5"/>
    </row>
    <row r="8358" spans="1:1" hidden="1">
      <c r="A8358" s="5"/>
    </row>
    <row r="8359" spans="1:1" hidden="1">
      <c r="A8359" s="5"/>
    </row>
    <row r="8360" spans="1:1" hidden="1">
      <c r="A8360" s="5"/>
    </row>
    <row r="8361" spans="1:1" hidden="1">
      <c r="A8361" s="5"/>
    </row>
    <row r="8362" spans="1:1" hidden="1">
      <c r="A8362" s="5"/>
    </row>
    <row r="8363" spans="1:1" hidden="1">
      <c r="A8363" s="5"/>
    </row>
    <row r="8364" spans="1:1" hidden="1">
      <c r="A8364" s="5"/>
    </row>
    <row r="8365" spans="1:1" hidden="1">
      <c r="A8365" s="5"/>
    </row>
    <row r="8366" spans="1:1" hidden="1">
      <c r="A8366" s="5"/>
    </row>
    <row r="8367" spans="1:1" hidden="1">
      <c r="A8367" s="5"/>
    </row>
    <row r="8368" spans="1:1" hidden="1">
      <c r="A8368" s="5"/>
    </row>
    <row r="8369" spans="1:1" hidden="1">
      <c r="A8369" s="5"/>
    </row>
    <row r="8370" spans="1:1" hidden="1">
      <c r="A8370" s="5"/>
    </row>
    <row r="8371" spans="1:1" hidden="1">
      <c r="A8371" s="5"/>
    </row>
    <row r="8372" spans="1:1" hidden="1">
      <c r="A8372" s="5"/>
    </row>
    <row r="8373" spans="1:1" hidden="1">
      <c r="A8373" s="5"/>
    </row>
    <row r="8374" spans="1:1" hidden="1">
      <c r="A8374" s="5"/>
    </row>
    <row r="8375" spans="1:1" hidden="1">
      <c r="A8375" s="5"/>
    </row>
    <row r="8376" spans="1:1" hidden="1">
      <c r="A8376" s="5"/>
    </row>
    <row r="8377" spans="1:1" hidden="1">
      <c r="A8377" s="5"/>
    </row>
    <row r="8378" spans="1:1" hidden="1">
      <c r="A8378" s="5"/>
    </row>
    <row r="8379" spans="1:1" hidden="1">
      <c r="A8379" s="5"/>
    </row>
    <row r="8380" spans="1:1" hidden="1">
      <c r="A8380" s="5"/>
    </row>
    <row r="8381" spans="1:1" hidden="1">
      <c r="A8381" s="5"/>
    </row>
    <row r="8382" spans="1:1" hidden="1">
      <c r="A8382" s="5"/>
    </row>
    <row r="8383" spans="1:1" hidden="1">
      <c r="A8383" s="5"/>
    </row>
    <row r="8384" spans="1:1" hidden="1">
      <c r="A8384" s="5"/>
    </row>
    <row r="8385" spans="1:1" hidden="1">
      <c r="A8385" s="5"/>
    </row>
    <row r="8386" spans="1:1" hidden="1">
      <c r="A8386" s="5"/>
    </row>
    <row r="8387" spans="1:1" hidden="1">
      <c r="A8387" s="5"/>
    </row>
    <row r="8388" spans="1:1" hidden="1">
      <c r="A8388" s="5"/>
    </row>
    <row r="8389" spans="1:1" hidden="1">
      <c r="A8389" s="5"/>
    </row>
    <row r="8390" spans="1:1" hidden="1">
      <c r="A8390" s="5"/>
    </row>
    <row r="8391" spans="1:1" hidden="1">
      <c r="A8391" s="5"/>
    </row>
    <row r="8392" spans="1:1" hidden="1">
      <c r="A8392" s="5"/>
    </row>
    <row r="8393" spans="1:1" hidden="1">
      <c r="A8393" s="5"/>
    </row>
    <row r="8394" spans="1:1" hidden="1">
      <c r="A8394" s="5"/>
    </row>
    <row r="8395" spans="1:1" hidden="1">
      <c r="A8395" s="5"/>
    </row>
    <row r="8396" spans="1:1" hidden="1">
      <c r="A8396" s="5"/>
    </row>
    <row r="8397" spans="1:1" hidden="1">
      <c r="A8397" s="5"/>
    </row>
    <row r="8398" spans="1:1" hidden="1">
      <c r="A8398" s="5"/>
    </row>
    <row r="8399" spans="1:1" hidden="1">
      <c r="A8399" s="5"/>
    </row>
    <row r="8400" spans="1:1" hidden="1">
      <c r="A8400" s="5"/>
    </row>
    <row r="8401" spans="1:1" hidden="1">
      <c r="A8401" s="5"/>
    </row>
    <row r="8402" spans="1:1" hidden="1">
      <c r="A8402" s="5"/>
    </row>
    <row r="8403" spans="1:1" hidden="1">
      <c r="A8403" s="5"/>
    </row>
    <row r="8404" spans="1:1" hidden="1">
      <c r="A8404" s="5"/>
    </row>
    <row r="8405" spans="1:1" hidden="1">
      <c r="A8405" s="5"/>
    </row>
    <row r="8406" spans="1:1" hidden="1">
      <c r="A8406" s="5"/>
    </row>
    <row r="8407" spans="1:1" hidden="1">
      <c r="A8407" s="5"/>
    </row>
    <row r="8408" spans="1:1" hidden="1">
      <c r="A8408" s="5"/>
    </row>
    <row r="8409" spans="1:1" hidden="1">
      <c r="A8409" s="5"/>
    </row>
    <row r="8410" spans="1:1" hidden="1">
      <c r="A8410" s="5"/>
    </row>
    <row r="8411" spans="1:1" hidden="1">
      <c r="A8411" s="5"/>
    </row>
    <row r="8412" spans="1:1" hidden="1">
      <c r="A8412" s="5"/>
    </row>
    <row r="8413" spans="1:1" hidden="1">
      <c r="A8413" s="5"/>
    </row>
    <row r="8414" spans="1:1" hidden="1">
      <c r="A8414" s="5"/>
    </row>
    <row r="8415" spans="1:1" hidden="1">
      <c r="A8415" s="5"/>
    </row>
    <row r="8416" spans="1:1" hidden="1">
      <c r="A8416" s="5"/>
    </row>
    <row r="8417" spans="1:1" hidden="1">
      <c r="A8417" s="5"/>
    </row>
    <row r="8418" spans="1:1" hidden="1">
      <c r="A8418" s="5"/>
    </row>
    <row r="8419" spans="1:1" hidden="1">
      <c r="A8419" s="5"/>
    </row>
    <row r="8420" spans="1:1" hidden="1">
      <c r="A8420" s="5"/>
    </row>
    <row r="8421" spans="1:1" hidden="1">
      <c r="A8421" s="5"/>
    </row>
    <row r="8422" spans="1:1" hidden="1">
      <c r="A8422" s="5"/>
    </row>
    <row r="8423" spans="1:1" hidden="1">
      <c r="A8423" s="5"/>
    </row>
    <row r="8424" spans="1:1" hidden="1">
      <c r="A8424" s="5"/>
    </row>
    <row r="8425" spans="1:1" hidden="1">
      <c r="A8425" s="5"/>
    </row>
    <row r="8426" spans="1:1" hidden="1">
      <c r="A8426" s="5"/>
    </row>
    <row r="8427" spans="1:1" hidden="1">
      <c r="A8427" s="5"/>
    </row>
    <row r="8428" spans="1:1" hidden="1">
      <c r="A8428" s="5"/>
    </row>
    <row r="8429" spans="1:1" hidden="1">
      <c r="A8429" s="5"/>
    </row>
    <row r="8430" spans="1:1" hidden="1">
      <c r="A8430" s="5"/>
    </row>
    <row r="8431" spans="1:1" hidden="1">
      <c r="A8431" s="5"/>
    </row>
    <row r="8432" spans="1:1" hidden="1">
      <c r="A8432" s="5"/>
    </row>
    <row r="8433" spans="1:1" hidden="1">
      <c r="A8433" s="5"/>
    </row>
    <row r="8434" spans="1:1" hidden="1">
      <c r="A8434" s="5"/>
    </row>
    <row r="8435" spans="1:1" hidden="1">
      <c r="A8435" s="5"/>
    </row>
    <row r="8436" spans="1:1" hidden="1">
      <c r="A8436" s="5"/>
    </row>
    <row r="8437" spans="1:1" hidden="1">
      <c r="A8437" s="5"/>
    </row>
    <row r="8438" spans="1:1" hidden="1">
      <c r="A8438" s="5"/>
    </row>
    <row r="8439" spans="1:1" hidden="1">
      <c r="A8439" s="5"/>
    </row>
    <row r="8440" spans="1:1" hidden="1">
      <c r="A8440" s="5"/>
    </row>
    <row r="8441" spans="1:1" hidden="1">
      <c r="A8441" s="5"/>
    </row>
    <row r="8442" spans="1:1" hidden="1">
      <c r="A8442" s="5"/>
    </row>
    <row r="8443" spans="1:1" hidden="1">
      <c r="A8443" s="5"/>
    </row>
    <row r="8444" spans="1:1" hidden="1">
      <c r="A8444" s="5"/>
    </row>
    <row r="8445" spans="1:1" hidden="1">
      <c r="A8445" s="5"/>
    </row>
    <row r="8446" spans="1:1" hidden="1">
      <c r="A8446" s="5"/>
    </row>
    <row r="8447" spans="1:1" hidden="1">
      <c r="A8447" s="5"/>
    </row>
    <row r="8448" spans="1:1" hidden="1">
      <c r="A8448" s="5"/>
    </row>
    <row r="8449" spans="1:1" hidden="1">
      <c r="A8449" s="5"/>
    </row>
    <row r="8450" spans="1:1" hidden="1">
      <c r="A8450" s="5"/>
    </row>
    <row r="8451" spans="1:1" hidden="1">
      <c r="A8451" s="5"/>
    </row>
    <row r="8452" spans="1:1" hidden="1">
      <c r="A8452" s="5"/>
    </row>
    <row r="8453" spans="1:1" hidden="1">
      <c r="A8453" s="5"/>
    </row>
    <row r="8454" spans="1:1" hidden="1">
      <c r="A8454" s="5"/>
    </row>
    <row r="8455" spans="1:1" hidden="1">
      <c r="A8455" s="5"/>
    </row>
    <row r="8456" spans="1:1" hidden="1">
      <c r="A8456" s="5"/>
    </row>
    <row r="8457" spans="1:1" hidden="1">
      <c r="A8457" s="5"/>
    </row>
    <row r="8458" spans="1:1" hidden="1">
      <c r="A8458" s="5"/>
    </row>
    <row r="8459" spans="1:1" hidden="1">
      <c r="A8459" s="5"/>
    </row>
    <row r="8460" spans="1:1" hidden="1">
      <c r="A8460" s="5"/>
    </row>
    <row r="8461" spans="1:1" hidden="1">
      <c r="A8461" s="5"/>
    </row>
    <row r="8462" spans="1:1" hidden="1">
      <c r="A8462" s="5"/>
    </row>
    <row r="8463" spans="1:1" hidden="1">
      <c r="A8463" s="5"/>
    </row>
    <row r="8464" spans="1:1" hidden="1">
      <c r="A8464" s="5"/>
    </row>
    <row r="8465" spans="1:1" hidden="1">
      <c r="A8465" s="5"/>
    </row>
    <row r="8466" spans="1:1" hidden="1">
      <c r="A8466" s="5"/>
    </row>
    <row r="8467" spans="1:1" hidden="1">
      <c r="A8467" s="5"/>
    </row>
    <row r="8468" spans="1:1" hidden="1">
      <c r="A8468" s="5"/>
    </row>
    <row r="8469" spans="1:1" hidden="1">
      <c r="A8469" s="5"/>
    </row>
    <row r="8470" spans="1:1" hidden="1">
      <c r="A8470" s="5"/>
    </row>
    <row r="8471" spans="1:1" hidden="1">
      <c r="A8471" s="5"/>
    </row>
    <row r="8472" spans="1:1" hidden="1">
      <c r="A8472" s="5"/>
    </row>
    <row r="8473" spans="1:1" hidden="1">
      <c r="A8473" s="5"/>
    </row>
    <row r="8474" spans="1:1" hidden="1">
      <c r="A8474" s="5"/>
    </row>
    <row r="8475" spans="1:1" hidden="1">
      <c r="A8475" s="5"/>
    </row>
    <row r="8476" spans="1:1" hidden="1">
      <c r="A8476" s="5"/>
    </row>
    <row r="8477" spans="1:1" hidden="1">
      <c r="A8477" s="5"/>
    </row>
    <row r="8478" spans="1:1" hidden="1">
      <c r="A8478" s="5"/>
    </row>
    <row r="8479" spans="1:1" hidden="1">
      <c r="A8479" s="5"/>
    </row>
    <row r="8480" spans="1:1" hidden="1">
      <c r="A8480" s="5"/>
    </row>
    <row r="8481" spans="1:1" hidden="1">
      <c r="A8481" s="5"/>
    </row>
    <row r="8482" spans="1:1" hidden="1">
      <c r="A8482" s="5"/>
    </row>
    <row r="8483" spans="1:1" hidden="1">
      <c r="A8483" s="5"/>
    </row>
    <row r="8484" spans="1:1" hidden="1">
      <c r="A8484" s="5"/>
    </row>
    <row r="8485" spans="1:1" hidden="1">
      <c r="A8485" s="5"/>
    </row>
    <row r="8486" spans="1:1" hidden="1">
      <c r="A8486" s="5"/>
    </row>
    <row r="8487" spans="1:1" hidden="1">
      <c r="A8487" s="5"/>
    </row>
    <row r="8488" spans="1:1" hidden="1">
      <c r="A8488" s="5"/>
    </row>
    <row r="8489" spans="1:1" hidden="1">
      <c r="A8489" s="5"/>
    </row>
    <row r="8490" spans="1:1" hidden="1">
      <c r="A8490" s="5"/>
    </row>
    <row r="8491" spans="1:1" hidden="1">
      <c r="A8491" s="5"/>
    </row>
    <row r="8492" spans="1:1" hidden="1">
      <c r="A8492" s="5"/>
    </row>
    <row r="8493" spans="1:1" hidden="1">
      <c r="A8493" s="5"/>
    </row>
    <row r="8494" spans="1:1" hidden="1">
      <c r="A8494" s="5"/>
    </row>
    <row r="8495" spans="1:1" hidden="1">
      <c r="A8495" s="5"/>
    </row>
    <row r="8496" spans="1:1" hidden="1">
      <c r="A8496" s="5"/>
    </row>
    <row r="8497" spans="1:1" hidden="1">
      <c r="A8497" s="5"/>
    </row>
    <row r="8498" spans="1:1" hidden="1">
      <c r="A8498" s="5"/>
    </row>
    <row r="8499" spans="1:1" hidden="1">
      <c r="A8499" s="5"/>
    </row>
    <row r="8500" spans="1:1" hidden="1">
      <c r="A8500" s="5"/>
    </row>
    <row r="8501" spans="1:1" hidden="1">
      <c r="A8501" s="5"/>
    </row>
    <row r="8502" spans="1:1" hidden="1">
      <c r="A8502" s="5"/>
    </row>
    <row r="8503" spans="1:1" hidden="1">
      <c r="A8503" s="5"/>
    </row>
    <row r="8504" spans="1:1" hidden="1">
      <c r="A8504" s="5"/>
    </row>
    <row r="8505" spans="1:1" hidden="1">
      <c r="A8505" s="5"/>
    </row>
    <row r="8506" spans="1:1" hidden="1">
      <c r="A8506" s="5"/>
    </row>
    <row r="8507" spans="1:1" hidden="1">
      <c r="A8507" s="5"/>
    </row>
    <row r="8508" spans="1:1" hidden="1">
      <c r="A8508" s="5"/>
    </row>
    <row r="8509" spans="1:1" hidden="1">
      <c r="A8509" s="5"/>
    </row>
    <row r="8510" spans="1:1" hidden="1">
      <c r="A8510" s="5"/>
    </row>
    <row r="8511" spans="1:1" hidden="1">
      <c r="A8511" s="5"/>
    </row>
    <row r="8512" spans="1:1" hidden="1">
      <c r="A8512" s="5"/>
    </row>
    <row r="8513" spans="1:1" hidden="1">
      <c r="A8513" s="5"/>
    </row>
    <row r="8514" spans="1:1" hidden="1">
      <c r="A8514" s="5"/>
    </row>
    <row r="8515" spans="1:1" hidden="1">
      <c r="A8515" s="5"/>
    </row>
    <row r="8516" spans="1:1" hidden="1">
      <c r="A8516" s="5"/>
    </row>
    <row r="8517" spans="1:1" hidden="1">
      <c r="A8517" s="5"/>
    </row>
    <row r="8518" spans="1:1" hidden="1">
      <c r="A8518" s="5"/>
    </row>
    <row r="8519" spans="1:1" hidden="1">
      <c r="A8519" s="5"/>
    </row>
    <row r="8520" spans="1:1" hidden="1">
      <c r="A8520" s="5"/>
    </row>
    <row r="8521" spans="1:1" hidden="1">
      <c r="A8521" s="5"/>
    </row>
    <row r="8522" spans="1:1" hidden="1">
      <c r="A8522" s="5"/>
    </row>
    <row r="8523" spans="1:1" hidden="1">
      <c r="A8523" s="5"/>
    </row>
    <row r="8524" spans="1:1" hidden="1">
      <c r="A8524" s="5"/>
    </row>
    <row r="8525" spans="1:1" hidden="1">
      <c r="A8525" s="5"/>
    </row>
    <row r="8526" spans="1:1" hidden="1">
      <c r="A8526" s="5"/>
    </row>
    <row r="8527" spans="1:1" hidden="1">
      <c r="A8527" s="5"/>
    </row>
    <row r="8528" spans="1:1" hidden="1">
      <c r="A8528" s="5"/>
    </row>
    <row r="8529" spans="1:1" hidden="1">
      <c r="A8529" s="5"/>
    </row>
    <row r="8530" spans="1:1" hidden="1">
      <c r="A8530" s="5"/>
    </row>
    <row r="8531" spans="1:1" hidden="1">
      <c r="A8531" s="5"/>
    </row>
    <row r="8532" spans="1:1" hidden="1">
      <c r="A8532" s="5"/>
    </row>
    <row r="8533" spans="1:1" hidden="1">
      <c r="A8533" s="5"/>
    </row>
    <row r="8534" spans="1:1" hidden="1">
      <c r="A8534" s="5"/>
    </row>
    <row r="8535" spans="1:1" hidden="1">
      <c r="A8535" s="5"/>
    </row>
    <row r="8536" spans="1:1" hidden="1">
      <c r="A8536" s="5"/>
    </row>
    <row r="8537" spans="1:1" hidden="1">
      <c r="A8537" s="5"/>
    </row>
    <row r="8538" spans="1:1" hidden="1">
      <c r="A8538" s="5"/>
    </row>
    <row r="8539" spans="1:1" hidden="1">
      <c r="A8539" s="5"/>
    </row>
    <row r="8540" spans="1:1" hidden="1">
      <c r="A8540" s="5"/>
    </row>
    <row r="8541" spans="1:1" hidden="1">
      <c r="A8541" s="5"/>
    </row>
    <row r="8542" spans="1:1" hidden="1">
      <c r="A8542" s="5"/>
    </row>
    <row r="8543" spans="1:1" hidden="1">
      <c r="A8543" s="5"/>
    </row>
    <row r="8544" spans="1:1" hidden="1">
      <c r="A8544" s="5"/>
    </row>
    <row r="8545" spans="1:1" hidden="1">
      <c r="A8545" s="5"/>
    </row>
    <row r="8546" spans="1:1" hidden="1">
      <c r="A8546" s="5"/>
    </row>
    <row r="8547" spans="1:1" hidden="1">
      <c r="A8547" s="5"/>
    </row>
    <row r="8548" spans="1:1" hidden="1">
      <c r="A8548" s="5"/>
    </row>
    <row r="8549" spans="1:1" hidden="1">
      <c r="A8549" s="5"/>
    </row>
    <row r="8550" spans="1:1" hidden="1">
      <c r="A8550" s="5"/>
    </row>
    <row r="8551" spans="1:1" hidden="1">
      <c r="A8551" s="5"/>
    </row>
    <row r="8552" spans="1:1" hidden="1">
      <c r="A8552" s="5"/>
    </row>
    <row r="8553" spans="1:1" hidden="1">
      <c r="A8553" s="5"/>
    </row>
    <row r="8554" spans="1:1" hidden="1">
      <c r="A8554" s="5"/>
    </row>
    <row r="8555" spans="1:1" hidden="1">
      <c r="A8555" s="5"/>
    </row>
    <row r="8556" spans="1:1" hidden="1">
      <c r="A8556" s="5"/>
    </row>
    <row r="8557" spans="1:1" hidden="1">
      <c r="A8557" s="5"/>
    </row>
    <row r="8558" spans="1:1" hidden="1">
      <c r="A8558" s="5"/>
    </row>
    <row r="8559" spans="1:1" hidden="1">
      <c r="A8559" s="5"/>
    </row>
    <row r="8560" spans="1:1" hidden="1">
      <c r="A8560" s="5"/>
    </row>
    <row r="8561" spans="1:1" hidden="1">
      <c r="A8561" s="5"/>
    </row>
    <row r="8562" spans="1:1" hidden="1">
      <c r="A8562" s="5"/>
    </row>
    <row r="8563" spans="1:1" hidden="1">
      <c r="A8563" s="5"/>
    </row>
    <row r="8564" spans="1:1" hidden="1">
      <c r="A8564" s="5"/>
    </row>
    <row r="8565" spans="1:1" hidden="1">
      <c r="A8565" s="5"/>
    </row>
    <row r="8566" spans="1:1" hidden="1">
      <c r="A8566" s="5"/>
    </row>
    <row r="8567" spans="1:1" hidden="1">
      <c r="A8567" s="5"/>
    </row>
    <row r="8568" spans="1:1" hidden="1">
      <c r="A8568" s="5"/>
    </row>
    <row r="8569" spans="1:1" hidden="1">
      <c r="A8569" s="5"/>
    </row>
    <row r="8570" spans="1:1" hidden="1">
      <c r="A8570" s="5"/>
    </row>
    <row r="8571" spans="1:1" hidden="1">
      <c r="A8571" s="5"/>
    </row>
    <row r="8572" spans="1:1" hidden="1">
      <c r="A8572" s="5"/>
    </row>
    <row r="8573" spans="1:1" hidden="1">
      <c r="A8573" s="5"/>
    </row>
    <row r="8574" spans="1:1" hidden="1">
      <c r="A8574" s="5"/>
    </row>
    <row r="8575" spans="1:1" hidden="1">
      <c r="A8575" s="5"/>
    </row>
    <row r="8576" spans="1:1" hidden="1">
      <c r="A8576" s="5"/>
    </row>
    <row r="8577" spans="1:1" hidden="1">
      <c r="A8577" s="5"/>
    </row>
    <row r="8578" spans="1:1" hidden="1">
      <c r="A8578" s="5"/>
    </row>
    <row r="8579" spans="1:1" hidden="1">
      <c r="A8579" s="5"/>
    </row>
    <row r="8580" spans="1:1" hidden="1">
      <c r="A8580" s="5"/>
    </row>
    <row r="8581" spans="1:1" hidden="1">
      <c r="A8581" s="5"/>
    </row>
    <row r="8582" spans="1:1" hidden="1">
      <c r="A8582" s="5"/>
    </row>
    <row r="8583" spans="1:1" hidden="1">
      <c r="A8583" s="5"/>
    </row>
    <row r="8584" spans="1:1" hidden="1">
      <c r="A8584" s="5"/>
    </row>
    <row r="8585" spans="1:1" hidden="1">
      <c r="A8585" s="5"/>
    </row>
    <row r="8586" spans="1:1" hidden="1">
      <c r="A8586" s="5"/>
    </row>
    <row r="8587" spans="1:1" hidden="1">
      <c r="A8587" s="5"/>
    </row>
    <row r="8588" spans="1:1" hidden="1">
      <c r="A8588" s="5"/>
    </row>
    <row r="8589" spans="1:1" hidden="1">
      <c r="A8589" s="5"/>
    </row>
    <row r="8590" spans="1:1" hidden="1">
      <c r="A8590" s="5"/>
    </row>
    <row r="8591" spans="1:1" hidden="1">
      <c r="A8591" s="5"/>
    </row>
    <row r="8592" spans="1:1" hidden="1">
      <c r="A8592" s="5"/>
    </row>
    <row r="8593" spans="1:1" hidden="1">
      <c r="A8593" s="5"/>
    </row>
    <row r="8594" spans="1:1" hidden="1">
      <c r="A8594" s="5"/>
    </row>
    <row r="8595" spans="1:1" hidden="1">
      <c r="A8595" s="5"/>
    </row>
    <row r="8596" spans="1:1" hidden="1">
      <c r="A8596" s="5"/>
    </row>
    <row r="8597" spans="1:1" hidden="1">
      <c r="A8597" s="5"/>
    </row>
    <row r="8598" spans="1:1" hidden="1">
      <c r="A8598" s="5"/>
    </row>
    <row r="8599" spans="1:1" hidden="1">
      <c r="A8599" s="5"/>
    </row>
    <row r="8600" spans="1:1" hidden="1">
      <c r="A8600" s="5"/>
    </row>
    <row r="8601" spans="1:1" hidden="1">
      <c r="A8601" s="5"/>
    </row>
    <row r="8602" spans="1:1" hidden="1">
      <c r="A8602" s="5"/>
    </row>
    <row r="8603" spans="1:1" hidden="1">
      <c r="A8603" s="5"/>
    </row>
    <row r="8604" spans="1:1" hidden="1">
      <c r="A8604" s="5"/>
    </row>
    <row r="8605" spans="1:1" hidden="1">
      <c r="A8605" s="5"/>
    </row>
    <row r="8606" spans="1:1" hidden="1">
      <c r="A8606" s="5"/>
    </row>
    <row r="8607" spans="1:1" hidden="1">
      <c r="A8607" s="5"/>
    </row>
    <row r="8608" spans="1:1" hidden="1">
      <c r="A8608" s="5"/>
    </row>
    <row r="8609" spans="1:1" hidden="1">
      <c r="A8609" s="5"/>
    </row>
    <row r="8610" spans="1:1" hidden="1">
      <c r="A8610" s="5"/>
    </row>
    <row r="8611" spans="1:1" hidden="1">
      <c r="A8611" s="5"/>
    </row>
    <row r="8612" spans="1:1" hidden="1">
      <c r="A8612" s="5"/>
    </row>
    <row r="8613" spans="1:1" hidden="1">
      <c r="A8613" s="5"/>
    </row>
    <row r="8614" spans="1:1" hidden="1">
      <c r="A8614" s="5"/>
    </row>
    <row r="8615" spans="1:1" hidden="1">
      <c r="A8615" s="5"/>
    </row>
    <row r="8616" spans="1:1" hidden="1">
      <c r="A8616" s="5"/>
    </row>
    <row r="8617" spans="1:1" hidden="1">
      <c r="A8617" s="5"/>
    </row>
    <row r="8618" spans="1:1" hidden="1">
      <c r="A8618" s="5"/>
    </row>
    <row r="8619" spans="1:1" hidden="1">
      <c r="A8619" s="5"/>
    </row>
    <row r="8620" spans="1:1" hidden="1">
      <c r="A8620" s="5"/>
    </row>
    <row r="8621" spans="1:1" hidden="1">
      <c r="A8621" s="5"/>
    </row>
    <row r="8622" spans="1:1" hidden="1">
      <c r="A8622" s="5"/>
    </row>
    <row r="8623" spans="1:1" hidden="1">
      <c r="A8623" s="5"/>
    </row>
    <row r="8624" spans="1:1" hidden="1">
      <c r="A8624" s="5"/>
    </row>
    <row r="8625" spans="1:1" hidden="1">
      <c r="A8625" s="5"/>
    </row>
    <row r="8626" spans="1:1" hidden="1">
      <c r="A8626" s="5"/>
    </row>
    <row r="8627" spans="1:1" hidden="1">
      <c r="A8627" s="5"/>
    </row>
    <row r="8628" spans="1:1" hidden="1">
      <c r="A8628" s="5"/>
    </row>
    <row r="8629" spans="1:1" hidden="1">
      <c r="A8629" s="5"/>
    </row>
    <row r="8630" spans="1:1" hidden="1">
      <c r="A8630" s="5"/>
    </row>
    <row r="8631" spans="1:1" hidden="1">
      <c r="A8631" s="5"/>
    </row>
    <row r="8632" spans="1:1" hidden="1">
      <c r="A8632" s="5"/>
    </row>
    <row r="8633" spans="1:1" hidden="1">
      <c r="A8633" s="5"/>
    </row>
    <row r="8634" spans="1:1" hidden="1">
      <c r="A8634" s="5"/>
    </row>
    <row r="8635" spans="1:1" hidden="1">
      <c r="A8635" s="5"/>
    </row>
    <row r="8636" spans="1:1" hidden="1">
      <c r="A8636" s="5"/>
    </row>
    <row r="8637" spans="1:1" hidden="1">
      <c r="A8637" s="5"/>
    </row>
    <row r="8638" spans="1:1" hidden="1">
      <c r="A8638" s="5"/>
    </row>
    <row r="8639" spans="1:1" hidden="1">
      <c r="A8639" s="5"/>
    </row>
    <row r="8640" spans="1:1" hidden="1">
      <c r="A8640" s="5"/>
    </row>
    <row r="8641" spans="1:1" hidden="1">
      <c r="A8641" s="5"/>
    </row>
    <row r="8642" spans="1:1" hidden="1">
      <c r="A8642" s="5"/>
    </row>
    <row r="8643" spans="1:1" hidden="1">
      <c r="A8643" s="5"/>
    </row>
    <row r="8644" spans="1:1" hidden="1">
      <c r="A8644" s="5"/>
    </row>
    <row r="8645" spans="1:1" hidden="1">
      <c r="A8645" s="5"/>
    </row>
    <row r="8646" spans="1:1" hidden="1">
      <c r="A8646" s="5"/>
    </row>
    <row r="8647" spans="1:1" hidden="1">
      <c r="A8647" s="5"/>
    </row>
    <row r="8648" spans="1:1" hidden="1">
      <c r="A8648" s="5"/>
    </row>
    <row r="8649" spans="1:1" hidden="1">
      <c r="A8649" s="5"/>
    </row>
    <row r="8650" spans="1:1" hidden="1">
      <c r="A8650" s="5"/>
    </row>
    <row r="8651" spans="1:1" hidden="1">
      <c r="A8651" s="5"/>
    </row>
    <row r="8652" spans="1:1" hidden="1">
      <c r="A8652" s="5"/>
    </row>
    <row r="8653" spans="1:1" hidden="1">
      <c r="A8653" s="5"/>
    </row>
    <row r="8654" spans="1:1" hidden="1">
      <c r="A8654" s="5"/>
    </row>
    <row r="8655" spans="1:1" hidden="1">
      <c r="A8655" s="5"/>
    </row>
    <row r="8656" spans="1:1" hidden="1">
      <c r="A8656" s="5"/>
    </row>
    <row r="8657" spans="1:1" hidden="1">
      <c r="A8657" s="5"/>
    </row>
    <row r="8658" spans="1:1" hidden="1">
      <c r="A8658" s="5"/>
    </row>
    <row r="8659" spans="1:1" hidden="1">
      <c r="A8659" s="5"/>
    </row>
    <row r="8660" spans="1:1" hidden="1">
      <c r="A8660" s="5"/>
    </row>
    <row r="8661" spans="1:1" hidden="1">
      <c r="A8661" s="5"/>
    </row>
    <row r="8662" spans="1:1" hidden="1">
      <c r="A8662" s="5"/>
    </row>
    <row r="8663" spans="1:1" hidden="1">
      <c r="A8663" s="5"/>
    </row>
    <row r="8664" spans="1:1" hidden="1">
      <c r="A8664" s="5"/>
    </row>
    <row r="8665" spans="1:1" hidden="1">
      <c r="A8665" s="5"/>
    </row>
    <row r="8666" spans="1:1" hidden="1">
      <c r="A8666" s="5"/>
    </row>
    <row r="8667" spans="1:1" hidden="1">
      <c r="A8667" s="5"/>
    </row>
    <row r="8668" spans="1:1" hidden="1">
      <c r="A8668" s="5"/>
    </row>
    <row r="8669" spans="1:1" hidden="1">
      <c r="A8669" s="5"/>
    </row>
    <row r="8670" spans="1:1" hidden="1">
      <c r="A8670" s="5"/>
    </row>
    <row r="8671" spans="1:1" hidden="1">
      <c r="A8671" s="5"/>
    </row>
    <row r="8672" spans="1:1" hidden="1">
      <c r="A8672" s="5"/>
    </row>
    <row r="8673" spans="1:1" hidden="1">
      <c r="A8673" s="5"/>
    </row>
    <row r="8674" spans="1:1" hidden="1">
      <c r="A8674" s="5"/>
    </row>
    <row r="8675" spans="1:1" hidden="1">
      <c r="A8675" s="5"/>
    </row>
    <row r="8676" spans="1:1" hidden="1">
      <c r="A8676" s="5"/>
    </row>
    <row r="8677" spans="1:1" hidden="1">
      <c r="A8677" s="5"/>
    </row>
    <row r="8678" spans="1:1" hidden="1">
      <c r="A8678" s="5"/>
    </row>
    <row r="8679" spans="1:1" hidden="1">
      <c r="A8679" s="5"/>
    </row>
    <row r="8680" spans="1:1" hidden="1">
      <c r="A8680" s="5"/>
    </row>
    <row r="8681" spans="1:1" hidden="1">
      <c r="A8681" s="5"/>
    </row>
    <row r="8682" spans="1:1" hidden="1">
      <c r="A8682" s="5"/>
    </row>
    <row r="8683" spans="1:1" hidden="1">
      <c r="A8683" s="5"/>
    </row>
    <row r="8684" spans="1:1" hidden="1">
      <c r="A8684" s="5"/>
    </row>
    <row r="8685" spans="1:1" hidden="1">
      <c r="A8685" s="5"/>
    </row>
    <row r="8686" spans="1:1" hidden="1">
      <c r="A8686" s="5"/>
    </row>
    <row r="8687" spans="1:1" hidden="1">
      <c r="A8687" s="5"/>
    </row>
    <row r="8688" spans="1:1" hidden="1">
      <c r="A8688" s="5"/>
    </row>
    <row r="8689" spans="1:1" hidden="1">
      <c r="A8689" s="5"/>
    </row>
    <row r="8690" spans="1:1" hidden="1">
      <c r="A8690" s="5"/>
    </row>
    <row r="8691" spans="1:1" hidden="1">
      <c r="A8691" s="5"/>
    </row>
    <row r="8692" spans="1:1" hidden="1">
      <c r="A8692" s="5"/>
    </row>
    <row r="8693" spans="1:1" hidden="1">
      <c r="A8693" s="5"/>
    </row>
    <row r="8694" spans="1:1" hidden="1">
      <c r="A8694" s="5"/>
    </row>
    <row r="8695" spans="1:1" hidden="1">
      <c r="A8695" s="5"/>
    </row>
    <row r="8696" spans="1:1" hidden="1">
      <c r="A8696" s="5"/>
    </row>
    <row r="8697" spans="1:1" hidden="1">
      <c r="A8697" s="5"/>
    </row>
    <row r="8698" spans="1:1" hidden="1">
      <c r="A8698" s="5"/>
    </row>
    <row r="8699" spans="1:1" hidden="1">
      <c r="A8699" s="5"/>
    </row>
    <row r="8700" spans="1:1" hidden="1">
      <c r="A8700" s="5"/>
    </row>
    <row r="8701" spans="1:1" hidden="1">
      <c r="A8701" s="5"/>
    </row>
    <row r="8702" spans="1:1" hidden="1">
      <c r="A8702" s="5"/>
    </row>
    <row r="8703" spans="1:1" hidden="1">
      <c r="A8703" s="5"/>
    </row>
    <row r="8704" spans="1:1" hidden="1">
      <c r="A8704" s="5"/>
    </row>
    <row r="8705" spans="1:1" hidden="1">
      <c r="A8705" s="5"/>
    </row>
    <row r="8706" spans="1:1" hidden="1">
      <c r="A8706" s="5"/>
    </row>
    <row r="8707" spans="1:1" hidden="1">
      <c r="A8707" s="5"/>
    </row>
    <row r="8708" spans="1:1" hidden="1">
      <c r="A8708" s="5"/>
    </row>
    <row r="8709" spans="1:1" hidden="1">
      <c r="A8709" s="5"/>
    </row>
    <row r="8710" spans="1:1" hidden="1">
      <c r="A8710" s="5"/>
    </row>
    <row r="8711" spans="1:1" hidden="1">
      <c r="A8711" s="5"/>
    </row>
    <row r="8712" spans="1:1" hidden="1">
      <c r="A8712" s="5"/>
    </row>
    <row r="8713" spans="1:1" hidden="1">
      <c r="A8713" s="5"/>
    </row>
    <row r="8714" spans="1:1" hidden="1">
      <c r="A8714" s="5"/>
    </row>
    <row r="8715" spans="1:1" hidden="1">
      <c r="A8715" s="5"/>
    </row>
    <row r="8716" spans="1:1" hidden="1">
      <c r="A8716" s="5"/>
    </row>
    <row r="8717" spans="1:1" hidden="1">
      <c r="A8717" s="5"/>
    </row>
    <row r="8718" spans="1:1" hidden="1">
      <c r="A8718" s="5"/>
    </row>
    <row r="8719" spans="1:1" hidden="1">
      <c r="A8719" s="5"/>
    </row>
    <row r="8720" spans="1:1" hidden="1">
      <c r="A8720" s="5"/>
    </row>
    <row r="8721" spans="1:1" hidden="1">
      <c r="A8721" s="5"/>
    </row>
    <row r="8722" spans="1:1" hidden="1">
      <c r="A8722" s="5"/>
    </row>
    <row r="8723" spans="1:1" hidden="1">
      <c r="A8723" s="5"/>
    </row>
    <row r="8724" spans="1:1" hidden="1">
      <c r="A8724" s="5"/>
    </row>
    <row r="8725" spans="1:1" hidden="1">
      <c r="A8725" s="5"/>
    </row>
    <row r="8726" spans="1:1" hidden="1">
      <c r="A8726" s="5"/>
    </row>
    <row r="8727" spans="1:1" hidden="1">
      <c r="A8727" s="5"/>
    </row>
    <row r="8728" spans="1:1" hidden="1">
      <c r="A8728" s="5"/>
    </row>
    <row r="8729" spans="1:1" hidden="1">
      <c r="A8729" s="5"/>
    </row>
    <row r="8730" spans="1:1" hidden="1">
      <c r="A8730" s="5"/>
    </row>
    <row r="8731" spans="1:1" hidden="1">
      <c r="A8731" s="5"/>
    </row>
    <row r="8732" spans="1:1" hidden="1">
      <c r="A8732" s="5"/>
    </row>
    <row r="8733" spans="1:1" hidden="1">
      <c r="A8733" s="5"/>
    </row>
    <row r="8734" spans="1:1" hidden="1">
      <c r="A8734" s="5"/>
    </row>
    <row r="8735" spans="1:1" hidden="1">
      <c r="A8735" s="5"/>
    </row>
    <row r="8736" spans="1:1" hidden="1">
      <c r="A8736" s="5"/>
    </row>
    <row r="8737" spans="1:1" hidden="1">
      <c r="A8737" s="5"/>
    </row>
    <row r="8738" spans="1:1" hidden="1">
      <c r="A8738" s="5"/>
    </row>
    <row r="8739" spans="1:1" hidden="1">
      <c r="A8739" s="5"/>
    </row>
    <row r="8740" spans="1:1" hidden="1">
      <c r="A8740" s="5"/>
    </row>
    <row r="8741" spans="1:1" hidden="1">
      <c r="A8741" s="5"/>
    </row>
    <row r="8742" spans="1:1" hidden="1">
      <c r="A8742" s="5"/>
    </row>
    <row r="8743" spans="1:1" hidden="1">
      <c r="A8743" s="5"/>
    </row>
    <row r="8744" spans="1:1" hidden="1">
      <c r="A8744" s="5"/>
    </row>
    <row r="8745" spans="1:1" hidden="1">
      <c r="A8745" s="5"/>
    </row>
    <row r="8746" spans="1:1" hidden="1">
      <c r="A8746" s="5"/>
    </row>
    <row r="8747" spans="1:1" hidden="1">
      <c r="A8747" s="5"/>
    </row>
    <row r="8748" spans="1:1" hidden="1">
      <c r="A8748" s="5"/>
    </row>
    <row r="8749" spans="1:1" hidden="1">
      <c r="A8749" s="5"/>
    </row>
    <row r="8750" spans="1:1" hidden="1">
      <c r="A8750" s="5"/>
    </row>
    <row r="8751" spans="1:1" hidden="1">
      <c r="A8751" s="5"/>
    </row>
    <row r="8752" spans="1:1" hidden="1">
      <c r="A8752" s="5"/>
    </row>
    <row r="8753" spans="1:1" hidden="1">
      <c r="A8753" s="5"/>
    </row>
    <row r="8754" spans="1:1" hidden="1">
      <c r="A8754" s="5"/>
    </row>
    <row r="8755" spans="1:1" hidden="1">
      <c r="A8755" s="5"/>
    </row>
    <row r="8756" spans="1:1" hidden="1">
      <c r="A8756" s="5"/>
    </row>
    <row r="8757" spans="1:1" hidden="1">
      <c r="A8757" s="5"/>
    </row>
    <row r="8758" spans="1:1" hidden="1">
      <c r="A8758" s="5"/>
    </row>
    <row r="8759" spans="1:1" hidden="1">
      <c r="A8759" s="5"/>
    </row>
    <row r="8760" spans="1:1" hidden="1">
      <c r="A8760" s="5"/>
    </row>
    <row r="8761" spans="1:1" hidden="1">
      <c r="A8761" s="5"/>
    </row>
    <row r="8762" spans="1:1" hidden="1">
      <c r="A8762" s="5"/>
    </row>
    <row r="8763" spans="1:1" hidden="1">
      <c r="A8763" s="5"/>
    </row>
    <row r="8764" spans="1:1" hidden="1">
      <c r="A8764" s="5"/>
    </row>
    <row r="8765" spans="1:1" hidden="1">
      <c r="A8765" s="5"/>
    </row>
    <row r="8766" spans="1:1" hidden="1">
      <c r="A8766" s="5"/>
    </row>
    <row r="8767" spans="1:1" hidden="1">
      <c r="A8767" s="5"/>
    </row>
    <row r="8768" spans="1:1" hidden="1">
      <c r="A8768" s="5"/>
    </row>
    <row r="8769" spans="1:1" hidden="1">
      <c r="A8769" s="5"/>
    </row>
    <row r="8770" spans="1:1" hidden="1">
      <c r="A8770" s="5"/>
    </row>
    <row r="8771" spans="1:1" hidden="1">
      <c r="A8771" s="5"/>
    </row>
    <row r="8772" spans="1:1" hidden="1">
      <c r="A8772" s="5"/>
    </row>
    <row r="8773" spans="1:1" hidden="1">
      <c r="A8773" s="5"/>
    </row>
    <row r="8774" spans="1:1" hidden="1">
      <c r="A8774" s="5"/>
    </row>
    <row r="8775" spans="1:1" hidden="1">
      <c r="A8775" s="5"/>
    </row>
    <row r="8776" spans="1:1" hidden="1">
      <c r="A8776" s="5"/>
    </row>
    <row r="8777" spans="1:1" hidden="1">
      <c r="A8777" s="5"/>
    </row>
    <row r="8778" spans="1:1" hidden="1">
      <c r="A8778" s="5"/>
    </row>
    <row r="8779" spans="1:1" hidden="1">
      <c r="A8779" s="5"/>
    </row>
    <row r="8780" spans="1:1" hidden="1">
      <c r="A8780" s="5"/>
    </row>
    <row r="8781" spans="1:1" hidden="1">
      <c r="A8781" s="5"/>
    </row>
    <row r="8782" spans="1:1" hidden="1">
      <c r="A8782" s="5"/>
    </row>
    <row r="8783" spans="1:1" hidden="1">
      <c r="A8783" s="5"/>
    </row>
    <row r="8784" spans="1:1" hidden="1">
      <c r="A8784" s="5"/>
    </row>
    <row r="8785" spans="1:1" hidden="1">
      <c r="A8785" s="5"/>
    </row>
    <row r="8786" spans="1:1" hidden="1">
      <c r="A8786" s="5"/>
    </row>
    <row r="8787" spans="1:1" hidden="1">
      <c r="A8787" s="5"/>
    </row>
    <row r="8788" spans="1:1" hidden="1">
      <c r="A8788" s="5"/>
    </row>
    <row r="8789" spans="1:1" hidden="1">
      <c r="A8789" s="5"/>
    </row>
    <row r="8790" spans="1:1" hidden="1">
      <c r="A8790" s="5"/>
    </row>
    <row r="8791" spans="1:1" hidden="1">
      <c r="A8791" s="5"/>
    </row>
    <row r="8792" spans="1:1" hidden="1">
      <c r="A8792" s="5"/>
    </row>
    <row r="8793" spans="1:1" hidden="1">
      <c r="A8793" s="5"/>
    </row>
    <row r="8794" spans="1:1" hidden="1">
      <c r="A8794" s="5"/>
    </row>
    <row r="8795" spans="1:1" hidden="1">
      <c r="A8795" s="5"/>
    </row>
    <row r="8796" spans="1:1" hidden="1">
      <c r="A8796" s="5"/>
    </row>
    <row r="8797" spans="1:1" hidden="1">
      <c r="A8797" s="5"/>
    </row>
    <row r="8798" spans="1:1" hidden="1">
      <c r="A8798" s="5"/>
    </row>
    <row r="8799" spans="1:1" hidden="1">
      <c r="A8799" s="5"/>
    </row>
    <row r="8800" spans="1:1" hidden="1">
      <c r="A8800" s="5"/>
    </row>
    <row r="8801" spans="1:1" hidden="1">
      <c r="A8801" s="5"/>
    </row>
    <row r="8802" spans="1:1" hidden="1">
      <c r="A8802" s="5"/>
    </row>
    <row r="8803" spans="1:1" hidden="1">
      <c r="A8803" s="5"/>
    </row>
    <row r="8804" spans="1:1" hidden="1">
      <c r="A8804" s="5"/>
    </row>
    <row r="8805" spans="1:1" hidden="1">
      <c r="A8805" s="5"/>
    </row>
    <row r="8806" spans="1:1" hidden="1">
      <c r="A8806" s="5"/>
    </row>
    <row r="8807" spans="1:1" hidden="1">
      <c r="A8807" s="5"/>
    </row>
    <row r="8808" spans="1:1" hidden="1">
      <c r="A8808" s="5"/>
    </row>
    <row r="8809" spans="1:1" hidden="1">
      <c r="A8809" s="5"/>
    </row>
    <row r="8810" spans="1:1" hidden="1">
      <c r="A8810" s="5"/>
    </row>
    <row r="8811" spans="1:1" hidden="1">
      <c r="A8811" s="5"/>
    </row>
    <row r="8812" spans="1:1" hidden="1">
      <c r="A8812" s="5"/>
    </row>
    <row r="8813" spans="1:1" hidden="1">
      <c r="A8813" s="5"/>
    </row>
    <row r="8814" spans="1:1" hidden="1">
      <c r="A8814" s="5"/>
    </row>
    <row r="8815" spans="1:1" hidden="1">
      <c r="A8815" s="5"/>
    </row>
    <row r="8816" spans="1:1" hidden="1">
      <c r="A8816" s="5"/>
    </row>
    <row r="8817" spans="1:1" hidden="1">
      <c r="A8817" s="5"/>
    </row>
    <row r="8818" spans="1:1" hidden="1">
      <c r="A8818" s="5"/>
    </row>
    <row r="8819" spans="1:1" hidden="1">
      <c r="A8819" s="5"/>
    </row>
    <row r="8820" spans="1:1" hidden="1">
      <c r="A8820" s="5"/>
    </row>
    <row r="8821" spans="1:1" hidden="1">
      <c r="A8821" s="5"/>
    </row>
    <row r="8822" spans="1:1" hidden="1">
      <c r="A8822" s="5"/>
    </row>
    <row r="8823" spans="1:1" hidden="1">
      <c r="A8823" s="5"/>
    </row>
    <row r="8824" spans="1:1" hidden="1">
      <c r="A8824" s="5"/>
    </row>
    <row r="8825" spans="1:1" hidden="1">
      <c r="A8825" s="5"/>
    </row>
    <row r="8826" spans="1:1" hidden="1">
      <c r="A8826" s="5"/>
    </row>
    <row r="8827" spans="1:1" hidden="1">
      <c r="A8827" s="5"/>
    </row>
    <row r="8828" spans="1:1" hidden="1">
      <c r="A8828" s="5"/>
    </row>
    <row r="8829" spans="1:1" hidden="1">
      <c r="A8829" s="5"/>
    </row>
    <row r="8830" spans="1:1" hidden="1">
      <c r="A8830" s="5"/>
    </row>
    <row r="8831" spans="1:1" hidden="1">
      <c r="A8831" s="5"/>
    </row>
    <row r="8832" spans="1:1" hidden="1">
      <c r="A8832" s="5"/>
    </row>
    <row r="8833" spans="1:1" hidden="1">
      <c r="A8833" s="5"/>
    </row>
    <row r="8834" spans="1:1" hidden="1">
      <c r="A8834" s="5"/>
    </row>
    <row r="8835" spans="1:1" hidden="1">
      <c r="A8835" s="5"/>
    </row>
    <row r="8836" spans="1:1" hidden="1">
      <c r="A8836" s="5"/>
    </row>
    <row r="8837" spans="1:1" hidden="1">
      <c r="A8837" s="5"/>
    </row>
    <row r="8838" spans="1:1" hidden="1">
      <c r="A8838" s="5"/>
    </row>
    <row r="8839" spans="1:1" hidden="1">
      <c r="A8839" s="5"/>
    </row>
    <row r="8840" spans="1:1" hidden="1">
      <c r="A8840" s="5"/>
    </row>
    <row r="8841" spans="1:1" hidden="1">
      <c r="A8841" s="5"/>
    </row>
    <row r="8842" spans="1:1" hidden="1">
      <c r="A8842" s="5"/>
    </row>
    <row r="8843" spans="1:1" hidden="1">
      <c r="A8843" s="5"/>
    </row>
    <row r="8844" spans="1:1" hidden="1">
      <c r="A8844" s="5"/>
    </row>
    <row r="8845" spans="1:1" hidden="1">
      <c r="A8845" s="5"/>
    </row>
    <row r="8846" spans="1:1" hidden="1">
      <c r="A8846" s="5"/>
    </row>
    <row r="8847" spans="1:1" hidden="1">
      <c r="A8847" s="5"/>
    </row>
    <row r="8848" spans="1:1" hidden="1">
      <c r="A8848" s="5"/>
    </row>
    <row r="8849" spans="1:1" hidden="1">
      <c r="A8849" s="5"/>
    </row>
    <row r="8850" spans="1:1" hidden="1">
      <c r="A8850" s="5"/>
    </row>
    <row r="8851" spans="1:1" hidden="1">
      <c r="A8851" s="5"/>
    </row>
    <row r="8852" spans="1:1" hidden="1">
      <c r="A8852" s="5"/>
    </row>
    <row r="8853" spans="1:1" hidden="1">
      <c r="A8853" s="5"/>
    </row>
    <row r="8854" spans="1:1" hidden="1">
      <c r="A8854" s="5"/>
    </row>
    <row r="8855" spans="1:1" hidden="1">
      <c r="A8855" s="5"/>
    </row>
    <row r="8856" spans="1:1" hidden="1">
      <c r="A8856" s="5"/>
    </row>
    <row r="8857" spans="1:1" hidden="1">
      <c r="A8857" s="5"/>
    </row>
    <row r="8858" spans="1:1" hidden="1">
      <c r="A8858" s="5"/>
    </row>
    <row r="8859" spans="1:1" hidden="1">
      <c r="A8859" s="5"/>
    </row>
    <row r="8860" spans="1:1" hidden="1">
      <c r="A8860" s="5"/>
    </row>
    <row r="8861" spans="1:1" hidden="1">
      <c r="A8861" s="5"/>
    </row>
    <row r="8862" spans="1:1" hidden="1">
      <c r="A8862" s="5"/>
    </row>
    <row r="8863" spans="1:1" hidden="1">
      <c r="A8863" s="5"/>
    </row>
    <row r="8864" spans="1:1" hidden="1">
      <c r="A8864" s="5"/>
    </row>
    <row r="8865" spans="1:1" hidden="1">
      <c r="A8865" s="5"/>
    </row>
    <row r="8866" spans="1:1" hidden="1">
      <c r="A8866" s="5"/>
    </row>
    <row r="8867" spans="1:1" hidden="1">
      <c r="A8867" s="5"/>
    </row>
    <row r="8868" spans="1:1" hidden="1">
      <c r="A8868" s="5"/>
    </row>
    <row r="8869" spans="1:1" hidden="1">
      <c r="A8869" s="5"/>
    </row>
    <row r="8870" spans="1:1" hidden="1">
      <c r="A8870" s="5"/>
    </row>
    <row r="8871" spans="1:1" hidden="1">
      <c r="A8871" s="5"/>
    </row>
    <row r="8872" spans="1:1" hidden="1">
      <c r="A8872" s="5"/>
    </row>
    <row r="8873" spans="1:1" hidden="1">
      <c r="A8873" s="5"/>
    </row>
    <row r="8874" spans="1:1" hidden="1">
      <c r="A8874" s="5"/>
    </row>
    <row r="8875" spans="1:1" hidden="1">
      <c r="A8875" s="5"/>
    </row>
    <row r="8876" spans="1:1" hidden="1">
      <c r="A8876" s="5"/>
    </row>
    <row r="8877" spans="1:1" hidden="1">
      <c r="A8877" s="5"/>
    </row>
    <row r="8878" spans="1:1" hidden="1">
      <c r="A8878" s="5"/>
    </row>
    <row r="8879" spans="1:1" hidden="1">
      <c r="A8879" s="5"/>
    </row>
    <row r="8880" spans="1:1" hidden="1">
      <c r="A8880" s="5"/>
    </row>
    <row r="8881" spans="1:1" hidden="1">
      <c r="A8881" s="5"/>
    </row>
    <row r="8882" spans="1:1" hidden="1">
      <c r="A8882" s="5"/>
    </row>
    <row r="8883" spans="1:1" hidden="1">
      <c r="A8883" s="5"/>
    </row>
    <row r="8884" spans="1:1" hidden="1">
      <c r="A8884" s="5"/>
    </row>
    <row r="8885" spans="1:1" hidden="1">
      <c r="A8885" s="5"/>
    </row>
    <row r="8886" spans="1:1" hidden="1">
      <c r="A8886" s="5"/>
    </row>
    <row r="8887" spans="1:1" hidden="1">
      <c r="A8887" s="5"/>
    </row>
    <row r="8888" spans="1:1" hidden="1">
      <c r="A8888" s="5"/>
    </row>
    <row r="8889" spans="1:1" hidden="1">
      <c r="A8889" s="5"/>
    </row>
    <row r="8890" spans="1:1" hidden="1">
      <c r="A8890" s="5"/>
    </row>
    <row r="8891" spans="1:1" hidden="1">
      <c r="A8891" s="5"/>
    </row>
    <row r="8892" spans="1:1" hidden="1">
      <c r="A8892" s="5"/>
    </row>
    <row r="8893" spans="1:1" hidden="1">
      <c r="A8893" s="5"/>
    </row>
    <row r="8894" spans="1:1" hidden="1">
      <c r="A8894" s="5"/>
    </row>
    <row r="8895" spans="1:1" hidden="1">
      <c r="A8895" s="5"/>
    </row>
    <row r="8896" spans="1:1" hidden="1">
      <c r="A8896" s="5"/>
    </row>
    <row r="8897" spans="1:1" hidden="1">
      <c r="A8897" s="5"/>
    </row>
    <row r="8898" spans="1:1" hidden="1">
      <c r="A8898" s="5"/>
    </row>
    <row r="8899" spans="1:1" hidden="1">
      <c r="A8899" s="5"/>
    </row>
    <row r="8900" spans="1:1" hidden="1">
      <c r="A8900" s="5"/>
    </row>
    <row r="8901" spans="1:1" hidden="1">
      <c r="A8901" s="5"/>
    </row>
    <row r="8902" spans="1:1" hidden="1">
      <c r="A8902" s="5"/>
    </row>
    <row r="8903" spans="1:1" hidden="1">
      <c r="A8903" s="5"/>
    </row>
    <row r="8904" spans="1:1" hidden="1">
      <c r="A8904" s="5"/>
    </row>
    <row r="8905" spans="1:1" hidden="1">
      <c r="A8905" s="5"/>
    </row>
    <row r="8906" spans="1:1" hidden="1">
      <c r="A8906" s="5"/>
    </row>
    <row r="8907" spans="1:1" hidden="1">
      <c r="A8907" s="5"/>
    </row>
    <row r="8908" spans="1:1" hidden="1">
      <c r="A8908" s="5"/>
    </row>
    <row r="8909" spans="1:1" hidden="1">
      <c r="A8909" s="5"/>
    </row>
    <row r="8910" spans="1:1" hidden="1">
      <c r="A8910" s="5"/>
    </row>
    <row r="8911" spans="1:1" hidden="1">
      <c r="A8911" s="5"/>
    </row>
    <row r="8912" spans="1:1" hidden="1">
      <c r="A8912" s="5"/>
    </row>
    <row r="8913" spans="1:1" hidden="1">
      <c r="A8913" s="5"/>
    </row>
    <row r="8914" spans="1:1" hidden="1">
      <c r="A8914" s="5"/>
    </row>
    <row r="8915" spans="1:1" hidden="1">
      <c r="A8915" s="5"/>
    </row>
    <row r="8916" spans="1:1" hidden="1">
      <c r="A8916" s="5"/>
    </row>
    <row r="8917" spans="1:1" hidden="1">
      <c r="A8917" s="5"/>
    </row>
    <row r="8918" spans="1:1" hidden="1">
      <c r="A8918" s="5"/>
    </row>
    <row r="8919" spans="1:1" hidden="1">
      <c r="A8919" s="5"/>
    </row>
    <row r="8920" spans="1:1" hidden="1">
      <c r="A8920" s="5"/>
    </row>
    <row r="8921" spans="1:1" hidden="1">
      <c r="A8921" s="5"/>
    </row>
    <row r="8922" spans="1:1" hidden="1">
      <c r="A8922" s="5"/>
    </row>
    <row r="8923" spans="1:1" hidden="1">
      <c r="A8923" s="5"/>
    </row>
    <row r="8924" spans="1:1" hidden="1">
      <c r="A8924" s="5"/>
    </row>
    <row r="8925" spans="1:1" hidden="1">
      <c r="A8925" s="5"/>
    </row>
    <row r="8926" spans="1:1" hidden="1">
      <c r="A8926" s="5"/>
    </row>
    <row r="8927" spans="1:1" hidden="1">
      <c r="A8927" s="5"/>
    </row>
    <row r="8928" spans="1:1" hidden="1">
      <c r="A8928" s="5"/>
    </row>
    <row r="8929" spans="1:1" hidden="1">
      <c r="A8929" s="5"/>
    </row>
    <row r="8930" spans="1:1" hidden="1">
      <c r="A8930" s="5"/>
    </row>
    <row r="8931" spans="1:1" hidden="1">
      <c r="A8931" s="5"/>
    </row>
    <row r="8932" spans="1:1" hidden="1">
      <c r="A8932" s="5"/>
    </row>
    <row r="8933" spans="1:1" hidden="1">
      <c r="A8933" s="5"/>
    </row>
    <row r="8934" spans="1:1" hidden="1">
      <c r="A8934" s="5"/>
    </row>
    <row r="8935" spans="1:1" hidden="1">
      <c r="A8935" s="5"/>
    </row>
    <row r="8936" spans="1:1" hidden="1">
      <c r="A8936" s="5"/>
    </row>
    <row r="8937" spans="1:1" hidden="1">
      <c r="A8937" s="5"/>
    </row>
    <row r="8938" spans="1:1" hidden="1">
      <c r="A8938" s="5"/>
    </row>
    <row r="8939" spans="1:1" hidden="1">
      <c r="A8939" s="5"/>
    </row>
    <row r="8940" spans="1:1" hidden="1">
      <c r="A8940" s="5"/>
    </row>
    <row r="8941" spans="1:1" hidden="1">
      <c r="A8941" s="5"/>
    </row>
    <row r="8942" spans="1:1" hidden="1">
      <c r="A8942" s="5"/>
    </row>
    <row r="8943" spans="1:1" hidden="1">
      <c r="A8943" s="5"/>
    </row>
    <row r="8944" spans="1:1" hidden="1">
      <c r="A8944" s="5"/>
    </row>
    <row r="8945" spans="1:1" hidden="1">
      <c r="A8945" s="5"/>
    </row>
    <row r="8946" spans="1:1" hidden="1">
      <c r="A8946" s="5"/>
    </row>
    <row r="8947" spans="1:1" hidden="1">
      <c r="A8947" s="5"/>
    </row>
    <row r="8948" spans="1:1" hidden="1">
      <c r="A8948" s="5"/>
    </row>
    <row r="8949" spans="1:1" hidden="1">
      <c r="A8949" s="5"/>
    </row>
    <row r="8950" spans="1:1" hidden="1">
      <c r="A8950" s="5"/>
    </row>
    <row r="8951" spans="1:1" hidden="1">
      <c r="A8951" s="5"/>
    </row>
    <row r="8952" spans="1:1" hidden="1">
      <c r="A8952" s="5"/>
    </row>
    <row r="8953" spans="1:1" hidden="1">
      <c r="A8953" s="5"/>
    </row>
    <row r="8954" spans="1:1" hidden="1">
      <c r="A8954" s="5"/>
    </row>
    <row r="8955" spans="1:1" hidden="1">
      <c r="A8955" s="5"/>
    </row>
    <row r="8956" spans="1:1" hidden="1">
      <c r="A8956" s="5"/>
    </row>
    <row r="8957" spans="1:1" hidden="1">
      <c r="A8957" s="5"/>
    </row>
    <row r="8958" spans="1:1" hidden="1">
      <c r="A8958" s="5"/>
    </row>
    <row r="8959" spans="1:1" hidden="1">
      <c r="A8959" s="5"/>
    </row>
    <row r="8960" spans="1:1" hidden="1">
      <c r="A8960" s="5"/>
    </row>
    <row r="8961" spans="1:1" hidden="1">
      <c r="A8961" s="5"/>
    </row>
    <row r="8962" spans="1:1" hidden="1">
      <c r="A8962" s="5"/>
    </row>
    <row r="8963" spans="1:1" hidden="1">
      <c r="A8963" s="5"/>
    </row>
    <row r="8964" spans="1:1" hidden="1">
      <c r="A8964" s="5"/>
    </row>
    <row r="8965" spans="1:1" hidden="1">
      <c r="A8965" s="5"/>
    </row>
    <row r="8966" spans="1:1" hidden="1">
      <c r="A8966" s="5"/>
    </row>
    <row r="8967" spans="1:1" hidden="1">
      <c r="A8967" s="5"/>
    </row>
    <row r="8968" spans="1:1" hidden="1">
      <c r="A8968" s="5"/>
    </row>
    <row r="8969" spans="1:1" hidden="1">
      <c r="A8969" s="5"/>
    </row>
    <row r="8970" spans="1:1" hidden="1">
      <c r="A8970" s="5"/>
    </row>
    <row r="8971" spans="1:1" hidden="1">
      <c r="A8971" s="5"/>
    </row>
    <row r="8972" spans="1:1" hidden="1">
      <c r="A8972" s="5"/>
    </row>
    <row r="8973" spans="1:1" hidden="1">
      <c r="A8973" s="5"/>
    </row>
    <row r="8974" spans="1:1" hidden="1">
      <c r="A8974" s="5"/>
    </row>
    <row r="8975" spans="1:1" hidden="1">
      <c r="A8975" s="5"/>
    </row>
    <row r="8976" spans="1:1" hidden="1">
      <c r="A8976" s="5"/>
    </row>
    <row r="8977" spans="1:1" hidden="1">
      <c r="A8977" s="5"/>
    </row>
    <row r="8978" spans="1:1" hidden="1">
      <c r="A8978" s="5"/>
    </row>
    <row r="8979" spans="1:1" hidden="1">
      <c r="A8979" s="5"/>
    </row>
    <row r="8980" spans="1:1" hidden="1">
      <c r="A8980" s="5"/>
    </row>
    <row r="8981" spans="1:1" hidden="1">
      <c r="A8981" s="5"/>
    </row>
    <row r="8982" spans="1:1" hidden="1">
      <c r="A8982" s="5"/>
    </row>
    <row r="8983" spans="1:1" hidden="1">
      <c r="A8983" s="5"/>
    </row>
    <row r="8984" spans="1:1" hidden="1">
      <c r="A8984" s="5"/>
    </row>
    <row r="8985" spans="1:1" hidden="1">
      <c r="A8985" s="5"/>
    </row>
    <row r="8986" spans="1:1" hidden="1">
      <c r="A8986" s="5"/>
    </row>
    <row r="8987" spans="1:1" hidden="1">
      <c r="A8987" s="5"/>
    </row>
    <row r="8988" spans="1:1" hidden="1">
      <c r="A8988" s="5"/>
    </row>
    <row r="8989" spans="1:1" hidden="1">
      <c r="A8989" s="5"/>
    </row>
    <row r="8990" spans="1:1" hidden="1">
      <c r="A8990" s="5"/>
    </row>
    <row r="8991" spans="1:1" hidden="1">
      <c r="A8991" s="5"/>
    </row>
    <row r="8992" spans="1:1" hidden="1">
      <c r="A8992" s="5"/>
    </row>
    <row r="8993" spans="1:1" hidden="1">
      <c r="A8993" s="5"/>
    </row>
    <row r="8994" spans="1:1" hidden="1">
      <c r="A8994" s="5"/>
    </row>
    <row r="8995" spans="1:1" hidden="1">
      <c r="A8995" s="5"/>
    </row>
    <row r="8996" spans="1:1" hidden="1">
      <c r="A8996" s="5"/>
    </row>
    <row r="8997" spans="1:1" hidden="1">
      <c r="A8997" s="5"/>
    </row>
    <row r="8998" spans="1:1" hidden="1">
      <c r="A8998" s="5"/>
    </row>
    <row r="8999" spans="1:1" hidden="1">
      <c r="A8999" s="5"/>
    </row>
    <row r="9000" spans="1:1" hidden="1">
      <c r="A9000" s="5"/>
    </row>
    <row r="9001" spans="1:1" hidden="1">
      <c r="A9001" s="5"/>
    </row>
    <row r="9002" spans="1:1" hidden="1">
      <c r="A9002" s="5"/>
    </row>
    <row r="9003" spans="1:1" hidden="1">
      <c r="A9003" s="5"/>
    </row>
    <row r="9004" spans="1:1" hidden="1">
      <c r="A9004" s="5"/>
    </row>
    <row r="9005" spans="1:1" hidden="1">
      <c r="A9005" s="5"/>
    </row>
    <row r="9006" spans="1:1" hidden="1">
      <c r="A9006" s="5"/>
    </row>
    <row r="9007" spans="1:1" hidden="1">
      <c r="A9007" s="5"/>
    </row>
    <row r="9008" spans="1:1" hidden="1">
      <c r="A9008" s="5"/>
    </row>
    <row r="9009" spans="1:1" hidden="1">
      <c r="A9009" s="5"/>
    </row>
    <row r="9010" spans="1:1" hidden="1">
      <c r="A9010" s="5"/>
    </row>
    <row r="9011" spans="1:1" hidden="1">
      <c r="A9011" s="5"/>
    </row>
    <row r="9012" spans="1:1" hidden="1">
      <c r="A9012" s="5"/>
    </row>
    <row r="9013" spans="1:1" hidden="1">
      <c r="A9013" s="5"/>
    </row>
    <row r="9014" spans="1:1" hidden="1">
      <c r="A9014" s="5"/>
    </row>
    <row r="9015" spans="1:1" hidden="1">
      <c r="A9015" s="5"/>
    </row>
    <row r="9016" spans="1:1" hidden="1">
      <c r="A9016" s="5"/>
    </row>
    <row r="9017" spans="1:1" hidden="1">
      <c r="A9017" s="5"/>
    </row>
    <row r="9018" spans="1:1" hidden="1">
      <c r="A9018" s="5"/>
    </row>
    <row r="9019" spans="1:1" hidden="1">
      <c r="A9019" s="5"/>
    </row>
    <row r="9020" spans="1:1" hidden="1">
      <c r="A9020" s="5"/>
    </row>
    <row r="9021" spans="1:1" hidden="1">
      <c r="A9021" s="5"/>
    </row>
    <row r="9022" spans="1:1" hidden="1">
      <c r="A9022" s="5"/>
    </row>
    <row r="9023" spans="1:1" hidden="1">
      <c r="A9023" s="5"/>
    </row>
    <row r="9024" spans="1:1" hidden="1">
      <c r="A9024" s="5"/>
    </row>
    <row r="9025" spans="1:1" hidden="1">
      <c r="A9025" s="5"/>
    </row>
    <row r="9026" spans="1:1" hidden="1">
      <c r="A9026" s="5"/>
    </row>
    <row r="9027" spans="1:1" hidden="1">
      <c r="A9027" s="5"/>
    </row>
    <row r="9028" spans="1:1" hidden="1">
      <c r="A9028" s="5"/>
    </row>
    <row r="9029" spans="1:1" hidden="1">
      <c r="A9029" s="5"/>
    </row>
    <row r="9030" spans="1:1" hidden="1">
      <c r="A9030" s="5"/>
    </row>
    <row r="9031" spans="1:1" hidden="1">
      <c r="A9031" s="5"/>
    </row>
    <row r="9032" spans="1:1" hidden="1">
      <c r="A9032" s="5"/>
    </row>
    <row r="9033" spans="1:1" hidden="1">
      <c r="A9033" s="5"/>
    </row>
    <row r="9034" spans="1:1" hidden="1">
      <c r="A9034" s="5"/>
    </row>
    <row r="9035" spans="1:1" hidden="1">
      <c r="A9035" s="5"/>
    </row>
    <row r="9036" spans="1:1" hidden="1">
      <c r="A9036" s="5"/>
    </row>
    <row r="9037" spans="1:1" hidden="1">
      <c r="A9037" s="5"/>
    </row>
    <row r="9038" spans="1:1" hidden="1">
      <c r="A9038" s="5"/>
    </row>
    <row r="9039" spans="1:1" hidden="1">
      <c r="A9039" s="5"/>
    </row>
    <row r="9040" spans="1:1" hidden="1">
      <c r="A9040" s="5"/>
    </row>
    <row r="9041" spans="1:1" hidden="1">
      <c r="A9041" s="5"/>
    </row>
    <row r="9042" spans="1:1" hidden="1">
      <c r="A9042" s="5"/>
    </row>
    <row r="9043" spans="1:1" hidden="1">
      <c r="A9043" s="5"/>
    </row>
    <row r="9044" spans="1:1" hidden="1">
      <c r="A9044" s="5"/>
    </row>
    <row r="9045" spans="1:1" hidden="1">
      <c r="A9045" s="5"/>
    </row>
    <row r="9046" spans="1:1" hidden="1">
      <c r="A9046" s="5"/>
    </row>
    <row r="9047" spans="1:1" hidden="1">
      <c r="A9047" s="5"/>
    </row>
    <row r="9048" spans="1:1" hidden="1">
      <c r="A9048" s="5"/>
    </row>
    <row r="9049" spans="1:1" hidden="1">
      <c r="A9049" s="5"/>
    </row>
    <row r="9050" spans="1:1" hidden="1">
      <c r="A9050" s="5"/>
    </row>
    <row r="9051" spans="1:1" hidden="1">
      <c r="A9051" s="5"/>
    </row>
    <row r="9052" spans="1:1" hidden="1">
      <c r="A9052" s="5"/>
    </row>
    <row r="9053" spans="1:1" hidden="1">
      <c r="A9053" s="5"/>
    </row>
    <row r="9054" spans="1:1" hidden="1">
      <c r="A9054" s="5"/>
    </row>
    <row r="9055" spans="1:1" hidden="1">
      <c r="A9055" s="5"/>
    </row>
    <row r="9056" spans="1:1" hidden="1">
      <c r="A9056" s="5"/>
    </row>
    <row r="9057" spans="1:1" hidden="1">
      <c r="A9057" s="5"/>
    </row>
    <row r="9058" spans="1:1" hidden="1">
      <c r="A9058" s="5"/>
    </row>
    <row r="9059" spans="1:1" hidden="1">
      <c r="A9059" s="5"/>
    </row>
    <row r="9060" spans="1:1" hidden="1">
      <c r="A9060" s="5"/>
    </row>
    <row r="9061" spans="1:1" hidden="1">
      <c r="A9061" s="5"/>
    </row>
    <row r="9062" spans="1:1" hidden="1">
      <c r="A9062" s="5"/>
    </row>
    <row r="9063" spans="1:1" hidden="1">
      <c r="A9063" s="5"/>
    </row>
    <row r="9064" spans="1:1" hidden="1">
      <c r="A9064" s="5"/>
    </row>
    <row r="9065" spans="1:1" hidden="1">
      <c r="A9065" s="5"/>
    </row>
    <row r="9066" spans="1:1" hidden="1">
      <c r="A9066" s="5"/>
    </row>
    <row r="9067" spans="1:1" hidden="1">
      <c r="A9067" s="5"/>
    </row>
    <row r="9068" spans="1:1" hidden="1">
      <c r="A9068" s="5"/>
    </row>
    <row r="9069" spans="1:1" hidden="1">
      <c r="A9069" s="5"/>
    </row>
    <row r="9070" spans="1:1" hidden="1">
      <c r="A9070" s="5"/>
    </row>
    <row r="9071" spans="1:1" hidden="1">
      <c r="A9071" s="5"/>
    </row>
    <row r="9072" spans="1:1" hidden="1">
      <c r="A9072" s="5"/>
    </row>
    <row r="9073" spans="1:1" hidden="1">
      <c r="A9073" s="5"/>
    </row>
    <row r="9074" spans="1:1" hidden="1">
      <c r="A9074" s="5"/>
    </row>
    <row r="9075" spans="1:1" hidden="1">
      <c r="A9075" s="5"/>
    </row>
    <row r="9076" spans="1:1" hidden="1">
      <c r="A9076" s="5"/>
    </row>
    <row r="9077" spans="1:1" hidden="1">
      <c r="A9077" s="5"/>
    </row>
    <row r="9078" spans="1:1" hidden="1">
      <c r="A9078" s="5"/>
    </row>
    <row r="9079" spans="1:1" hidden="1">
      <c r="A9079" s="5"/>
    </row>
    <row r="9080" spans="1:1" hidden="1">
      <c r="A9080" s="5"/>
    </row>
    <row r="9081" spans="1:1" hidden="1">
      <c r="A9081" s="5"/>
    </row>
    <row r="9082" spans="1:1" hidden="1">
      <c r="A9082" s="5"/>
    </row>
    <row r="9083" spans="1:1" hidden="1">
      <c r="A9083" s="5"/>
    </row>
    <row r="9084" spans="1:1" hidden="1">
      <c r="A9084" s="5"/>
    </row>
    <row r="9085" spans="1:1" hidden="1">
      <c r="A9085" s="5"/>
    </row>
    <row r="9086" spans="1:1" hidden="1">
      <c r="A9086" s="5"/>
    </row>
    <row r="9087" spans="1:1" hidden="1">
      <c r="A9087" s="5"/>
    </row>
    <row r="9088" spans="1:1" hidden="1">
      <c r="A9088" s="5"/>
    </row>
    <row r="9089" spans="1:1" hidden="1">
      <c r="A9089" s="5"/>
    </row>
    <row r="9090" spans="1:1" hidden="1">
      <c r="A9090" s="5"/>
    </row>
    <row r="9091" spans="1:1" hidden="1">
      <c r="A9091" s="5"/>
    </row>
    <row r="9092" spans="1:1" hidden="1">
      <c r="A9092" s="5"/>
    </row>
    <row r="9093" spans="1:1" hidden="1">
      <c r="A9093" s="5"/>
    </row>
    <row r="9094" spans="1:1" hidden="1">
      <c r="A9094" s="5"/>
    </row>
    <row r="9095" spans="1:1" hidden="1">
      <c r="A9095" s="5"/>
    </row>
    <row r="9096" spans="1:1" hidden="1">
      <c r="A9096" s="5"/>
    </row>
    <row r="9097" spans="1:1" hidden="1">
      <c r="A9097" s="5"/>
    </row>
    <row r="9098" spans="1:1" hidden="1">
      <c r="A9098" s="5"/>
    </row>
    <row r="9099" spans="1:1" hidden="1">
      <c r="A9099" s="5"/>
    </row>
    <row r="9100" spans="1:1" hidden="1">
      <c r="A9100" s="5"/>
    </row>
    <row r="9101" spans="1:1" hidden="1">
      <c r="A9101" s="5"/>
    </row>
    <row r="9102" spans="1:1" hidden="1">
      <c r="A9102" s="5"/>
    </row>
    <row r="9103" spans="1:1" hidden="1">
      <c r="A9103" s="5"/>
    </row>
    <row r="9104" spans="1:1" hidden="1">
      <c r="A9104" s="5"/>
    </row>
    <row r="9105" spans="1:1" hidden="1">
      <c r="A9105" s="5"/>
    </row>
    <row r="9106" spans="1:1" hidden="1">
      <c r="A9106" s="5"/>
    </row>
    <row r="9107" spans="1:1" hidden="1">
      <c r="A9107" s="5"/>
    </row>
    <row r="9108" spans="1:1" hidden="1">
      <c r="A9108" s="5"/>
    </row>
    <row r="9109" spans="1:1" hidden="1">
      <c r="A9109" s="5"/>
    </row>
    <row r="9110" spans="1:1" hidden="1">
      <c r="A9110" s="5"/>
    </row>
    <row r="9111" spans="1:1" hidden="1">
      <c r="A9111" s="5"/>
    </row>
    <row r="9112" spans="1:1" hidden="1">
      <c r="A9112" s="5"/>
    </row>
    <row r="9113" spans="1:1" hidden="1">
      <c r="A9113" s="5"/>
    </row>
    <row r="9114" spans="1:1" hidden="1">
      <c r="A9114" s="5"/>
    </row>
    <row r="9115" spans="1:1" hidden="1">
      <c r="A9115" s="5"/>
    </row>
    <row r="9116" spans="1:1" hidden="1">
      <c r="A9116" s="5"/>
    </row>
    <row r="9117" spans="1:1" hidden="1">
      <c r="A9117" s="5"/>
    </row>
    <row r="9118" spans="1:1" hidden="1">
      <c r="A9118" s="5"/>
    </row>
    <row r="9119" spans="1:1" hidden="1">
      <c r="A9119" s="5"/>
    </row>
    <row r="9120" spans="1:1" hidden="1">
      <c r="A9120" s="5"/>
    </row>
    <row r="9121" spans="1:1" hidden="1">
      <c r="A9121" s="5"/>
    </row>
    <row r="9122" spans="1:1" hidden="1">
      <c r="A9122" s="5"/>
    </row>
    <row r="9123" spans="1:1" hidden="1">
      <c r="A9123" s="5"/>
    </row>
    <row r="9124" spans="1:1" hidden="1">
      <c r="A9124" s="5"/>
    </row>
    <row r="9125" spans="1:1" hidden="1">
      <c r="A9125" s="5"/>
    </row>
    <row r="9126" spans="1:1" hidden="1">
      <c r="A9126" s="5"/>
    </row>
    <row r="9127" spans="1:1" hidden="1">
      <c r="A9127" s="5"/>
    </row>
    <row r="9128" spans="1:1" hidden="1">
      <c r="A9128" s="5"/>
    </row>
    <row r="9129" spans="1:1" hidden="1">
      <c r="A9129" s="5"/>
    </row>
    <row r="9130" spans="1:1" hidden="1">
      <c r="A9130" s="5"/>
    </row>
    <row r="9131" spans="1:1" hidden="1">
      <c r="A9131" s="5"/>
    </row>
    <row r="9132" spans="1:1" hidden="1">
      <c r="A9132" s="5"/>
    </row>
    <row r="9133" spans="1:1" hidden="1">
      <c r="A9133" s="5"/>
    </row>
    <row r="9134" spans="1:1" hidden="1">
      <c r="A9134" s="5"/>
    </row>
    <row r="9135" spans="1:1" hidden="1">
      <c r="A9135" s="5"/>
    </row>
    <row r="9136" spans="1:1" hidden="1">
      <c r="A9136" s="5"/>
    </row>
    <row r="9137" spans="1:1" hidden="1">
      <c r="A9137" s="5"/>
    </row>
    <row r="9138" spans="1:1" hidden="1">
      <c r="A9138" s="5"/>
    </row>
    <row r="9139" spans="1:1" hidden="1">
      <c r="A9139" s="5"/>
    </row>
    <row r="9140" spans="1:1" hidden="1">
      <c r="A9140" s="5"/>
    </row>
    <row r="9141" spans="1:1" hidden="1">
      <c r="A9141" s="5"/>
    </row>
    <row r="9142" spans="1:1" hidden="1">
      <c r="A9142" s="5"/>
    </row>
    <row r="9143" spans="1:1" hidden="1">
      <c r="A9143" s="5"/>
    </row>
    <row r="9144" spans="1:1" hidden="1">
      <c r="A9144" s="5"/>
    </row>
    <row r="9145" spans="1:1" hidden="1">
      <c r="A9145" s="5"/>
    </row>
    <row r="9146" spans="1:1" hidden="1">
      <c r="A9146" s="5"/>
    </row>
    <row r="9147" spans="1:1" hidden="1">
      <c r="A9147" s="5"/>
    </row>
    <row r="9148" spans="1:1" hidden="1">
      <c r="A9148" s="5"/>
    </row>
    <row r="9149" spans="1:1" hidden="1">
      <c r="A9149" s="5"/>
    </row>
    <row r="9150" spans="1:1" hidden="1">
      <c r="A9150" s="5"/>
    </row>
    <row r="9151" spans="1:1" hidden="1">
      <c r="A9151" s="5"/>
    </row>
    <row r="9152" spans="1:1" hidden="1">
      <c r="A9152" s="5"/>
    </row>
    <row r="9153" spans="1:1" hidden="1">
      <c r="A9153" s="5"/>
    </row>
    <row r="9154" spans="1:1" hidden="1">
      <c r="A9154" s="5"/>
    </row>
    <row r="9155" spans="1:1" hidden="1">
      <c r="A9155" s="5"/>
    </row>
    <row r="9156" spans="1:1" hidden="1">
      <c r="A9156" s="5"/>
    </row>
    <row r="9157" spans="1:1" hidden="1">
      <c r="A9157" s="5"/>
    </row>
    <row r="9158" spans="1:1" hidden="1">
      <c r="A9158" s="5"/>
    </row>
    <row r="9159" spans="1:1" hidden="1">
      <c r="A9159" s="5"/>
    </row>
    <row r="9160" spans="1:1" hidden="1">
      <c r="A9160" s="5"/>
    </row>
    <row r="9161" spans="1:1" hidden="1">
      <c r="A9161" s="5"/>
    </row>
    <row r="9162" spans="1:1" hidden="1">
      <c r="A9162" s="5"/>
    </row>
    <row r="9163" spans="1:1" hidden="1">
      <c r="A9163" s="5"/>
    </row>
    <row r="9164" spans="1:1" hidden="1">
      <c r="A9164" s="5"/>
    </row>
    <row r="9165" spans="1:1" hidden="1">
      <c r="A9165" s="5"/>
    </row>
    <row r="9166" spans="1:1" hidden="1">
      <c r="A9166" s="5"/>
    </row>
    <row r="9167" spans="1:1" hidden="1">
      <c r="A9167" s="5"/>
    </row>
    <row r="9168" spans="1:1" hidden="1">
      <c r="A9168" s="5"/>
    </row>
    <row r="9169" spans="1:1" hidden="1">
      <c r="A9169" s="5"/>
    </row>
    <row r="9170" spans="1:1" hidden="1">
      <c r="A9170" s="5"/>
    </row>
    <row r="9171" spans="1:1" hidden="1">
      <c r="A9171" s="5"/>
    </row>
    <row r="9172" spans="1:1" hidden="1">
      <c r="A9172" s="5"/>
    </row>
    <row r="9173" spans="1:1" hidden="1">
      <c r="A9173" s="5"/>
    </row>
    <row r="9174" spans="1:1" hidden="1">
      <c r="A9174" s="5"/>
    </row>
    <row r="9175" spans="1:1" hidden="1">
      <c r="A9175" s="5"/>
    </row>
    <row r="9176" spans="1:1" hidden="1">
      <c r="A9176" s="5"/>
    </row>
    <row r="9177" spans="1:1" hidden="1">
      <c r="A9177" s="5"/>
    </row>
    <row r="9178" spans="1:1" hidden="1">
      <c r="A9178" s="5"/>
    </row>
    <row r="9179" spans="1:1" hidden="1">
      <c r="A9179" s="5"/>
    </row>
    <row r="9180" spans="1:1" hidden="1">
      <c r="A9180" s="5"/>
    </row>
    <row r="9181" spans="1:1" hidden="1">
      <c r="A9181" s="5"/>
    </row>
    <row r="9182" spans="1:1" hidden="1">
      <c r="A9182" s="5"/>
    </row>
    <row r="9183" spans="1:1" hidden="1">
      <c r="A9183" s="5"/>
    </row>
    <row r="9184" spans="1:1" hidden="1">
      <c r="A9184" s="5"/>
    </row>
    <row r="9185" spans="1:1" hidden="1">
      <c r="A9185" s="5"/>
    </row>
    <row r="9186" spans="1:1" hidden="1">
      <c r="A9186" s="5"/>
    </row>
    <row r="9187" spans="1:1" hidden="1">
      <c r="A9187" s="5"/>
    </row>
    <row r="9188" spans="1:1" hidden="1">
      <c r="A9188" s="5"/>
    </row>
    <row r="9189" spans="1:1" hidden="1">
      <c r="A9189" s="5"/>
    </row>
    <row r="9190" spans="1:1" hidden="1">
      <c r="A9190" s="5"/>
    </row>
    <row r="9191" spans="1:1" hidden="1">
      <c r="A9191" s="5"/>
    </row>
    <row r="9192" spans="1:1" hidden="1">
      <c r="A9192" s="5"/>
    </row>
    <row r="9193" spans="1:1" hidden="1">
      <c r="A9193" s="5"/>
    </row>
    <row r="9194" spans="1:1" hidden="1">
      <c r="A9194" s="5"/>
    </row>
    <row r="9195" spans="1:1" hidden="1">
      <c r="A9195" s="5"/>
    </row>
    <row r="9196" spans="1:1" hidden="1">
      <c r="A9196" s="5"/>
    </row>
    <row r="9197" spans="1:1" hidden="1">
      <c r="A9197" s="5"/>
    </row>
    <row r="9198" spans="1:1" hidden="1">
      <c r="A9198" s="5"/>
    </row>
    <row r="9199" spans="1:1" hidden="1">
      <c r="A9199" s="5"/>
    </row>
    <row r="9200" spans="1:1" hidden="1">
      <c r="A9200" s="5"/>
    </row>
    <row r="9201" spans="1:1" hidden="1">
      <c r="A9201" s="5"/>
    </row>
    <row r="9202" spans="1:1" hidden="1">
      <c r="A9202" s="5"/>
    </row>
    <row r="9203" spans="1:1" hidden="1">
      <c r="A9203" s="5"/>
    </row>
    <row r="9204" spans="1:1" hidden="1">
      <c r="A9204" s="5"/>
    </row>
    <row r="9205" spans="1:1" hidden="1">
      <c r="A9205" s="5"/>
    </row>
    <row r="9206" spans="1:1" hidden="1">
      <c r="A9206" s="5"/>
    </row>
    <row r="9207" spans="1:1" hidden="1">
      <c r="A9207" s="5"/>
    </row>
    <row r="9208" spans="1:1" hidden="1">
      <c r="A9208" s="5"/>
    </row>
    <row r="9209" spans="1:1" hidden="1">
      <c r="A9209" s="5"/>
    </row>
    <row r="9210" spans="1:1" hidden="1">
      <c r="A9210" s="5"/>
    </row>
    <row r="9211" spans="1:1" hidden="1">
      <c r="A9211" s="5"/>
    </row>
    <row r="9212" spans="1:1" hidden="1">
      <c r="A9212" s="5"/>
    </row>
    <row r="9213" spans="1:1" hidden="1">
      <c r="A9213" s="5"/>
    </row>
    <row r="9214" spans="1:1" hidden="1">
      <c r="A9214" s="5"/>
    </row>
    <row r="9215" spans="1:1" hidden="1">
      <c r="A9215" s="5"/>
    </row>
    <row r="9216" spans="1:1" hidden="1">
      <c r="A9216" s="5"/>
    </row>
    <row r="9217" spans="1:1" hidden="1">
      <c r="A9217" s="5"/>
    </row>
    <row r="9218" spans="1:1" hidden="1">
      <c r="A9218" s="5"/>
    </row>
    <row r="9219" spans="1:1" hidden="1">
      <c r="A9219" s="5"/>
    </row>
    <row r="9220" spans="1:1" hidden="1">
      <c r="A9220" s="5"/>
    </row>
    <row r="9221" spans="1:1" hidden="1">
      <c r="A9221" s="5"/>
    </row>
    <row r="9222" spans="1:1" hidden="1">
      <c r="A9222" s="5"/>
    </row>
    <row r="9223" spans="1:1" hidden="1">
      <c r="A9223" s="5"/>
    </row>
    <row r="9224" spans="1:1" hidden="1">
      <c r="A9224" s="5"/>
    </row>
    <row r="9225" spans="1:1" hidden="1">
      <c r="A9225" s="5"/>
    </row>
    <row r="9226" spans="1:1" hidden="1">
      <c r="A9226" s="5"/>
    </row>
    <row r="9227" spans="1:1" hidden="1">
      <c r="A9227" s="5"/>
    </row>
    <row r="9228" spans="1:1" hidden="1">
      <c r="A9228" s="5"/>
    </row>
    <row r="9229" spans="1:1" hidden="1">
      <c r="A9229" s="5"/>
    </row>
    <row r="9230" spans="1:1" hidden="1">
      <c r="A9230" s="5"/>
    </row>
    <row r="9231" spans="1:1" hidden="1">
      <c r="A9231" s="5"/>
    </row>
    <row r="9232" spans="1:1" hidden="1">
      <c r="A9232" s="5"/>
    </row>
    <row r="9233" spans="1:1" hidden="1">
      <c r="A9233" s="5"/>
    </row>
    <row r="9234" spans="1:1" hidden="1">
      <c r="A9234" s="5"/>
    </row>
    <row r="9235" spans="1:1" hidden="1">
      <c r="A9235" s="5"/>
    </row>
    <row r="9236" spans="1:1" hidden="1">
      <c r="A9236" s="5"/>
    </row>
    <row r="9237" spans="1:1" hidden="1">
      <c r="A9237" s="5"/>
    </row>
    <row r="9238" spans="1:1" hidden="1">
      <c r="A9238" s="5"/>
    </row>
    <row r="9239" spans="1:1" hidden="1">
      <c r="A9239" s="5"/>
    </row>
    <row r="9240" spans="1:1" hidden="1">
      <c r="A9240" s="5"/>
    </row>
    <row r="9241" spans="1:1" hidden="1">
      <c r="A9241" s="5"/>
    </row>
    <row r="9242" spans="1:1" hidden="1">
      <c r="A9242" s="5"/>
    </row>
    <row r="9243" spans="1:1" hidden="1">
      <c r="A9243" s="5"/>
    </row>
    <row r="9244" spans="1:1" hidden="1">
      <c r="A9244" s="5"/>
    </row>
    <row r="9245" spans="1:1" hidden="1">
      <c r="A9245" s="5"/>
    </row>
    <row r="9246" spans="1:1" hidden="1">
      <c r="A9246" s="5"/>
    </row>
    <row r="9247" spans="1:1" hidden="1">
      <c r="A9247" s="5"/>
    </row>
    <row r="9248" spans="1:1" hidden="1">
      <c r="A9248" s="5"/>
    </row>
    <row r="9249" spans="1:1" hidden="1">
      <c r="A9249" s="5"/>
    </row>
    <row r="9250" spans="1:1" hidden="1">
      <c r="A9250" s="5"/>
    </row>
    <row r="9251" spans="1:1" hidden="1">
      <c r="A9251" s="5"/>
    </row>
    <row r="9252" spans="1:1" hidden="1">
      <c r="A9252" s="5"/>
    </row>
    <row r="9253" spans="1:1" hidden="1">
      <c r="A9253" s="5"/>
    </row>
    <row r="9254" spans="1:1" hidden="1">
      <c r="A9254" s="5"/>
    </row>
    <row r="9255" spans="1:1" hidden="1">
      <c r="A9255" s="5"/>
    </row>
    <row r="9256" spans="1:1" hidden="1">
      <c r="A9256" s="5"/>
    </row>
    <row r="9257" spans="1:1" hidden="1">
      <c r="A9257" s="5"/>
    </row>
    <row r="9258" spans="1:1" hidden="1">
      <c r="A9258" s="5"/>
    </row>
    <row r="9259" spans="1:1" hidden="1">
      <c r="A9259" s="5"/>
    </row>
    <row r="9260" spans="1:1" hidden="1">
      <c r="A9260" s="5"/>
    </row>
    <row r="9261" spans="1:1" hidden="1">
      <c r="A9261" s="5"/>
    </row>
    <row r="9262" spans="1:1" hidden="1">
      <c r="A9262" s="5"/>
    </row>
    <row r="9263" spans="1:1" hidden="1">
      <c r="A9263" s="5"/>
    </row>
    <row r="9264" spans="1:1" hidden="1">
      <c r="A9264" s="5"/>
    </row>
    <row r="9265" spans="1:1" hidden="1">
      <c r="A9265" s="5"/>
    </row>
    <row r="9266" spans="1:1" hidden="1">
      <c r="A9266" s="5"/>
    </row>
    <row r="9267" spans="1:1" hidden="1">
      <c r="A9267" s="5"/>
    </row>
    <row r="9268" spans="1:1" hidden="1">
      <c r="A9268" s="5"/>
    </row>
    <row r="9269" spans="1:1" hidden="1">
      <c r="A9269" s="5"/>
    </row>
    <row r="9270" spans="1:1" hidden="1">
      <c r="A9270" s="5"/>
    </row>
    <row r="9271" spans="1:1" hidden="1">
      <c r="A9271" s="5"/>
    </row>
    <row r="9272" spans="1:1" hidden="1">
      <c r="A9272" s="5"/>
    </row>
    <row r="9273" spans="1:1" hidden="1">
      <c r="A9273" s="5"/>
    </row>
    <row r="9274" spans="1:1" hidden="1">
      <c r="A9274" s="5"/>
    </row>
    <row r="9275" spans="1:1" hidden="1">
      <c r="A9275" s="5"/>
    </row>
    <row r="9276" spans="1:1" hidden="1">
      <c r="A9276" s="5"/>
    </row>
    <row r="9277" spans="1:1" hidden="1">
      <c r="A9277" s="5"/>
    </row>
    <row r="9278" spans="1:1" hidden="1">
      <c r="A9278" s="5"/>
    </row>
    <row r="9279" spans="1:1" hidden="1">
      <c r="A9279" s="5"/>
    </row>
    <row r="9280" spans="1:1" hidden="1">
      <c r="A9280" s="5"/>
    </row>
    <row r="9281" spans="1:1" hidden="1">
      <c r="A9281" s="5"/>
    </row>
    <row r="9282" spans="1:1" hidden="1">
      <c r="A9282" s="5"/>
    </row>
    <row r="9283" spans="1:1" hidden="1">
      <c r="A9283" s="5"/>
    </row>
    <row r="9284" spans="1:1" hidden="1">
      <c r="A9284" s="5"/>
    </row>
    <row r="9285" spans="1:1" hidden="1">
      <c r="A9285" s="5"/>
    </row>
    <row r="9286" spans="1:1" hidden="1">
      <c r="A9286" s="5"/>
    </row>
    <row r="9287" spans="1:1" hidden="1">
      <c r="A9287" s="5"/>
    </row>
    <row r="9288" spans="1:1" hidden="1">
      <c r="A9288" s="5"/>
    </row>
    <row r="9289" spans="1:1" hidden="1">
      <c r="A9289" s="5"/>
    </row>
    <row r="9290" spans="1:1" hidden="1">
      <c r="A9290" s="5"/>
    </row>
    <row r="9291" spans="1:1" hidden="1">
      <c r="A9291" s="5"/>
    </row>
    <row r="9292" spans="1:1" hidden="1">
      <c r="A9292" s="5"/>
    </row>
    <row r="9293" spans="1:1" hidden="1">
      <c r="A9293" s="5"/>
    </row>
    <row r="9294" spans="1:1" hidden="1">
      <c r="A9294" s="5"/>
    </row>
    <row r="9295" spans="1:1" hidden="1">
      <c r="A9295" s="5"/>
    </row>
    <row r="9296" spans="1:1" hidden="1">
      <c r="A9296" s="5"/>
    </row>
    <row r="9297" spans="1:1" hidden="1">
      <c r="A9297" s="5"/>
    </row>
    <row r="9298" spans="1:1" hidden="1">
      <c r="A9298" s="5"/>
    </row>
    <row r="9299" spans="1:1" hidden="1">
      <c r="A9299" s="5"/>
    </row>
    <row r="9300" spans="1:1" hidden="1">
      <c r="A9300" s="5"/>
    </row>
    <row r="9301" spans="1:1" hidden="1">
      <c r="A9301" s="5"/>
    </row>
    <row r="9302" spans="1:1" hidden="1">
      <c r="A9302" s="5"/>
    </row>
    <row r="9303" spans="1:1" hidden="1">
      <c r="A9303" s="5"/>
    </row>
    <row r="9304" spans="1:1" hidden="1">
      <c r="A9304" s="5"/>
    </row>
    <row r="9305" spans="1:1" hidden="1">
      <c r="A9305" s="5"/>
    </row>
    <row r="9306" spans="1:1" hidden="1">
      <c r="A9306" s="5"/>
    </row>
    <row r="9307" spans="1:1" hidden="1">
      <c r="A9307" s="5"/>
    </row>
    <row r="9308" spans="1:1" hidden="1">
      <c r="A9308" s="5"/>
    </row>
    <row r="9309" spans="1:1" hidden="1">
      <c r="A9309" s="5"/>
    </row>
    <row r="9310" spans="1:1" hidden="1">
      <c r="A9310" s="5"/>
    </row>
    <row r="9311" spans="1:1" hidden="1">
      <c r="A9311" s="5"/>
    </row>
    <row r="9312" spans="1:1" hidden="1">
      <c r="A9312" s="5"/>
    </row>
    <row r="9313" spans="1:1" hidden="1">
      <c r="A9313" s="5"/>
    </row>
    <row r="9314" spans="1:1" hidden="1">
      <c r="A9314" s="5"/>
    </row>
    <row r="9315" spans="1:1" hidden="1">
      <c r="A9315" s="5"/>
    </row>
    <row r="9316" spans="1:1" hidden="1">
      <c r="A9316" s="5"/>
    </row>
    <row r="9317" spans="1:1" hidden="1">
      <c r="A9317" s="5"/>
    </row>
    <row r="9318" spans="1:1" hidden="1">
      <c r="A9318" s="5"/>
    </row>
    <row r="9319" spans="1:1" hidden="1">
      <c r="A9319" s="5"/>
    </row>
    <row r="9320" spans="1:1" hidden="1">
      <c r="A9320" s="5"/>
    </row>
    <row r="9321" spans="1:1" hidden="1">
      <c r="A9321" s="5"/>
    </row>
    <row r="9322" spans="1:1" hidden="1">
      <c r="A9322" s="5"/>
    </row>
    <row r="9323" spans="1:1" hidden="1">
      <c r="A9323" s="5"/>
    </row>
    <row r="9324" spans="1:1" hidden="1">
      <c r="A9324" s="5"/>
    </row>
    <row r="9325" spans="1:1" hidden="1">
      <c r="A9325" s="5"/>
    </row>
    <row r="9326" spans="1:1" hidden="1">
      <c r="A9326" s="5"/>
    </row>
    <row r="9327" spans="1:1" hidden="1">
      <c r="A9327" s="5"/>
    </row>
    <row r="9328" spans="1:1" hidden="1">
      <c r="A9328" s="5"/>
    </row>
    <row r="9329" spans="1:1" hidden="1">
      <c r="A9329" s="5"/>
    </row>
    <row r="9330" spans="1:1" hidden="1">
      <c r="A9330" s="5"/>
    </row>
    <row r="9331" spans="1:1" hidden="1">
      <c r="A9331" s="5"/>
    </row>
    <row r="9332" spans="1:1" hidden="1">
      <c r="A9332" s="5"/>
    </row>
    <row r="9333" spans="1:1" hidden="1">
      <c r="A9333" s="5"/>
    </row>
    <row r="9334" spans="1:1" hidden="1">
      <c r="A9334" s="5"/>
    </row>
    <row r="9335" spans="1:1" hidden="1">
      <c r="A9335" s="5"/>
    </row>
    <row r="9336" spans="1:1" hidden="1">
      <c r="A9336" s="5"/>
    </row>
    <row r="9337" spans="1:1" hidden="1">
      <c r="A9337" s="5"/>
    </row>
    <row r="9338" spans="1:1" hidden="1">
      <c r="A9338" s="5"/>
    </row>
    <row r="9339" spans="1:1" hidden="1">
      <c r="A9339" s="5"/>
    </row>
    <row r="9340" spans="1:1" hidden="1">
      <c r="A9340" s="5"/>
    </row>
    <row r="9341" spans="1:1" hidden="1">
      <c r="A9341" s="5"/>
    </row>
    <row r="9342" spans="1:1" hidden="1">
      <c r="A9342" s="5"/>
    </row>
    <row r="9343" spans="1:1" hidden="1">
      <c r="A9343" s="5"/>
    </row>
    <row r="9344" spans="1:1" hidden="1">
      <c r="A9344" s="5"/>
    </row>
    <row r="9345" spans="1:1" hidden="1">
      <c r="A9345" s="5"/>
    </row>
    <row r="9346" spans="1:1" hidden="1">
      <c r="A9346" s="5"/>
    </row>
    <row r="9347" spans="1:1" hidden="1">
      <c r="A9347" s="5"/>
    </row>
    <row r="9348" spans="1:1" hidden="1">
      <c r="A9348" s="5"/>
    </row>
    <row r="9349" spans="1:1" hidden="1">
      <c r="A9349" s="5"/>
    </row>
    <row r="9350" spans="1:1" hidden="1">
      <c r="A9350" s="5"/>
    </row>
    <row r="9351" spans="1:1" hidden="1">
      <c r="A9351" s="5"/>
    </row>
    <row r="9352" spans="1:1" hidden="1">
      <c r="A9352" s="5"/>
    </row>
    <row r="9353" spans="1:1" hidden="1">
      <c r="A9353" s="5"/>
    </row>
    <row r="9354" spans="1:1" hidden="1">
      <c r="A9354" s="5"/>
    </row>
    <row r="9355" spans="1:1" hidden="1">
      <c r="A9355" s="5"/>
    </row>
    <row r="9356" spans="1:1" hidden="1">
      <c r="A9356" s="5"/>
    </row>
    <row r="9357" spans="1:1" hidden="1">
      <c r="A9357" s="5"/>
    </row>
    <row r="9358" spans="1:1" hidden="1">
      <c r="A9358" s="5"/>
    </row>
    <row r="9359" spans="1:1" hidden="1">
      <c r="A9359" s="5"/>
    </row>
    <row r="9360" spans="1:1" hidden="1">
      <c r="A9360" s="5"/>
    </row>
    <row r="9361" spans="1:1" hidden="1">
      <c r="A9361" s="5"/>
    </row>
    <row r="9362" spans="1:1" hidden="1">
      <c r="A9362" s="5"/>
    </row>
    <row r="9363" spans="1:1" hidden="1">
      <c r="A9363" s="5"/>
    </row>
    <row r="9364" spans="1:1" hidden="1">
      <c r="A9364" s="5"/>
    </row>
    <row r="9365" spans="1:1" hidden="1">
      <c r="A9365" s="5"/>
    </row>
    <row r="9366" spans="1:1" hidden="1">
      <c r="A9366" s="5"/>
    </row>
    <row r="9367" spans="1:1" hidden="1">
      <c r="A9367" s="5"/>
    </row>
    <row r="9368" spans="1:1" hidden="1">
      <c r="A9368" s="5"/>
    </row>
    <row r="9369" spans="1:1" hidden="1">
      <c r="A9369" s="5"/>
    </row>
    <row r="9370" spans="1:1" hidden="1">
      <c r="A9370" s="5"/>
    </row>
    <row r="9371" spans="1:1" hidden="1">
      <c r="A9371" s="5"/>
    </row>
    <row r="9372" spans="1:1" hidden="1">
      <c r="A9372" s="5"/>
    </row>
    <row r="9373" spans="1:1" hidden="1">
      <c r="A9373" s="5"/>
    </row>
    <row r="9374" spans="1:1" hidden="1">
      <c r="A9374" s="5"/>
    </row>
    <row r="9375" spans="1:1" hidden="1">
      <c r="A9375" s="5"/>
    </row>
    <row r="9376" spans="1:1" hidden="1">
      <c r="A9376" s="5"/>
    </row>
    <row r="9377" spans="1:1" hidden="1">
      <c r="A9377" s="5"/>
    </row>
    <row r="9378" spans="1:1" hidden="1">
      <c r="A9378" s="5"/>
    </row>
    <row r="9379" spans="1:1" hidden="1">
      <c r="A9379" s="5"/>
    </row>
    <row r="9380" spans="1:1" hidden="1">
      <c r="A9380" s="5"/>
    </row>
    <row r="9381" spans="1:1" hidden="1">
      <c r="A9381" s="5"/>
    </row>
    <row r="9382" spans="1:1" hidden="1">
      <c r="A9382" s="5"/>
    </row>
    <row r="9383" spans="1:1" hidden="1">
      <c r="A9383" s="5"/>
    </row>
    <row r="9384" spans="1:1" hidden="1">
      <c r="A9384" s="5"/>
    </row>
    <row r="9385" spans="1:1" hidden="1">
      <c r="A9385" s="5"/>
    </row>
    <row r="9386" spans="1:1" hidden="1">
      <c r="A9386" s="5"/>
    </row>
    <row r="9387" spans="1:1" hidden="1">
      <c r="A9387" s="5"/>
    </row>
    <row r="9388" spans="1:1" hidden="1">
      <c r="A9388" s="5"/>
    </row>
    <row r="9389" spans="1:1" hidden="1">
      <c r="A9389" s="5"/>
    </row>
    <row r="9390" spans="1:1" hidden="1">
      <c r="A9390" s="5"/>
    </row>
    <row r="9391" spans="1:1" hidden="1">
      <c r="A9391" s="5"/>
    </row>
    <row r="9392" spans="1:1" hidden="1">
      <c r="A9392" s="5"/>
    </row>
    <row r="9393" spans="1:1" hidden="1">
      <c r="A9393" s="5"/>
    </row>
    <row r="9394" spans="1:1" hidden="1">
      <c r="A9394" s="5"/>
    </row>
    <row r="9395" spans="1:1" hidden="1">
      <c r="A9395" s="5"/>
    </row>
    <row r="9396" spans="1:1" hidden="1">
      <c r="A9396" s="5"/>
    </row>
    <row r="9397" spans="1:1" hidden="1">
      <c r="A9397" s="5"/>
    </row>
    <row r="9398" spans="1:1" hidden="1">
      <c r="A9398" s="5"/>
    </row>
    <row r="9399" spans="1:1" hidden="1">
      <c r="A9399" s="5"/>
    </row>
    <row r="9400" spans="1:1" hidden="1">
      <c r="A9400" s="5"/>
    </row>
    <row r="9401" spans="1:1" hidden="1">
      <c r="A9401" s="5"/>
    </row>
    <row r="9402" spans="1:1" hidden="1">
      <c r="A9402" s="5"/>
    </row>
    <row r="9403" spans="1:1" hidden="1">
      <c r="A9403" s="5"/>
    </row>
    <row r="9404" spans="1:1" hidden="1">
      <c r="A9404" s="5"/>
    </row>
    <row r="9405" spans="1:1" hidden="1">
      <c r="A9405" s="5"/>
    </row>
    <row r="9406" spans="1:1" hidden="1">
      <c r="A9406" s="5"/>
    </row>
    <row r="9407" spans="1:1" hidden="1">
      <c r="A9407" s="5"/>
    </row>
    <row r="9408" spans="1:1" hidden="1">
      <c r="A9408" s="5"/>
    </row>
    <row r="9409" spans="1:1" hidden="1">
      <c r="A9409" s="5"/>
    </row>
    <row r="9410" spans="1:1" hidden="1">
      <c r="A9410" s="5"/>
    </row>
    <row r="9411" spans="1:1" hidden="1">
      <c r="A9411" s="5"/>
    </row>
    <row r="9412" spans="1:1" hidden="1">
      <c r="A9412" s="5"/>
    </row>
    <row r="9413" spans="1:1" hidden="1">
      <c r="A9413" s="5"/>
    </row>
    <row r="9414" spans="1:1" hidden="1">
      <c r="A9414" s="5"/>
    </row>
    <row r="9415" spans="1:1" hidden="1">
      <c r="A9415" s="5"/>
    </row>
    <row r="9416" spans="1:1" hidden="1">
      <c r="A9416" s="5"/>
    </row>
    <row r="9417" spans="1:1" hidden="1">
      <c r="A9417" s="5"/>
    </row>
    <row r="9418" spans="1:1" hidden="1">
      <c r="A9418" s="5"/>
    </row>
    <row r="9419" spans="1:1" hidden="1">
      <c r="A9419" s="5"/>
    </row>
    <row r="9420" spans="1:1" hidden="1">
      <c r="A9420" s="5"/>
    </row>
    <row r="9421" spans="1:1" hidden="1">
      <c r="A9421" s="5"/>
    </row>
    <row r="9422" spans="1:1" hidden="1">
      <c r="A9422" s="5"/>
    </row>
    <row r="9423" spans="1:1" hidden="1">
      <c r="A9423" s="5"/>
    </row>
    <row r="9424" spans="1:1" hidden="1">
      <c r="A9424" s="5"/>
    </row>
    <row r="9425" spans="1:1" hidden="1">
      <c r="A9425" s="5"/>
    </row>
    <row r="9426" spans="1:1" hidden="1">
      <c r="A9426" s="5"/>
    </row>
    <row r="9427" spans="1:1" hidden="1">
      <c r="A9427" s="5"/>
    </row>
    <row r="9428" spans="1:1" hidden="1">
      <c r="A9428" s="5"/>
    </row>
    <row r="9429" spans="1:1" hidden="1">
      <c r="A9429" s="5"/>
    </row>
    <row r="9430" spans="1:1" hidden="1">
      <c r="A9430" s="5"/>
    </row>
    <row r="9431" spans="1:1" hidden="1">
      <c r="A9431" s="5"/>
    </row>
    <row r="9432" spans="1:1" hidden="1">
      <c r="A9432" s="5"/>
    </row>
    <row r="9433" spans="1:1" hidden="1">
      <c r="A9433" s="5"/>
    </row>
    <row r="9434" spans="1:1" hidden="1">
      <c r="A9434" s="5"/>
    </row>
    <row r="9435" spans="1:1" hidden="1">
      <c r="A9435" s="5"/>
    </row>
    <row r="9436" spans="1:1" hidden="1">
      <c r="A9436" s="5"/>
    </row>
    <row r="9437" spans="1:1" hidden="1">
      <c r="A9437" s="5"/>
    </row>
    <row r="9438" spans="1:1" hidden="1">
      <c r="A9438" s="5"/>
    </row>
    <row r="9439" spans="1:1" hidden="1">
      <c r="A9439" s="5"/>
    </row>
    <row r="9440" spans="1:1" hidden="1">
      <c r="A9440" s="5"/>
    </row>
    <row r="9441" spans="1:1" hidden="1">
      <c r="A9441" s="5"/>
    </row>
    <row r="9442" spans="1:1" hidden="1">
      <c r="A9442" s="5"/>
    </row>
    <row r="9443" spans="1:1" hidden="1">
      <c r="A9443" s="5"/>
    </row>
    <row r="9444" spans="1:1" hidden="1">
      <c r="A9444" s="5"/>
    </row>
    <row r="9445" spans="1:1" hidden="1">
      <c r="A9445" s="5"/>
    </row>
    <row r="9446" spans="1:1" hidden="1">
      <c r="A9446" s="5"/>
    </row>
    <row r="9447" spans="1:1" hidden="1">
      <c r="A9447" s="5"/>
    </row>
    <row r="9448" spans="1:1" hidden="1">
      <c r="A9448" s="5"/>
    </row>
    <row r="9449" spans="1:1" hidden="1">
      <c r="A9449" s="5"/>
    </row>
    <row r="9450" spans="1:1" hidden="1">
      <c r="A9450" s="5"/>
    </row>
    <row r="9451" spans="1:1" hidden="1">
      <c r="A9451" s="5"/>
    </row>
    <row r="9452" spans="1:1" hidden="1">
      <c r="A9452" s="5"/>
    </row>
    <row r="9453" spans="1:1" hidden="1">
      <c r="A9453" s="5"/>
    </row>
    <row r="9454" spans="1:1" hidden="1">
      <c r="A9454" s="5"/>
    </row>
    <row r="9455" spans="1:1" hidden="1">
      <c r="A9455" s="5"/>
    </row>
    <row r="9456" spans="1:1" hidden="1">
      <c r="A9456" s="5"/>
    </row>
    <row r="9457" spans="1:1" hidden="1">
      <c r="A9457" s="5"/>
    </row>
    <row r="9458" spans="1:1" hidden="1">
      <c r="A9458" s="5"/>
    </row>
    <row r="9459" spans="1:1" hidden="1">
      <c r="A9459" s="5"/>
    </row>
    <row r="9460" spans="1:1" hidden="1">
      <c r="A9460" s="5"/>
    </row>
    <row r="9461" spans="1:1" hidden="1">
      <c r="A9461" s="5"/>
    </row>
    <row r="9462" spans="1:1" hidden="1">
      <c r="A9462" s="5"/>
    </row>
    <row r="9463" spans="1:1" hidden="1">
      <c r="A9463" s="5"/>
    </row>
    <row r="9464" spans="1:1" hidden="1">
      <c r="A9464" s="5"/>
    </row>
    <row r="9465" spans="1:1" hidden="1">
      <c r="A9465" s="5"/>
    </row>
    <row r="9466" spans="1:1" hidden="1">
      <c r="A9466" s="5"/>
    </row>
    <row r="9467" spans="1:1" hidden="1">
      <c r="A9467" s="5"/>
    </row>
    <row r="9468" spans="1:1" hidden="1">
      <c r="A9468" s="5"/>
    </row>
    <row r="9469" spans="1:1" hidden="1">
      <c r="A9469" s="5"/>
    </row>
    <row r="9470" spans="1:1" hidden="1">
      <c r="A9470" s="5"/>
    </row>
    <row r="9471" spans="1:1" hidden="1">
      <c r="A9471" s="5"/>
    </row>
    <row r="9472" spans="1:1" hidden="1">
      <c r="A9472" s="5"/>
    </row>
    <row r="9473" spans="1:1" hidden="1">
      <c r="A9473" s="5"/>
    </row>
    <row r="9474" spans="1:1" hidden="1">
      <c r="A9474" s="5"/>
    </row>
    <row r="9475" spans="1:1" hidden="1">
      <c r="A9475" s="5"/>
    </row>
    <row r="9476" spans="1:1" hidden="1">
      <c r="A9476" s="5"/>
    </row>
    <row r="9477" spans="1:1" hidden="1">
      <c r="A9477" s="5"/>
    </row>
    <row r="9478" spans="1:1" hidden="1">
      <c r="A9478" s="5"/>
    </row>
    <row r="9479" spans="1:1" hidden="1">
      <c r="A9479" s="5"/>
    </row>
    <row r="9480" spans="1:1" hidden="1">
      <c r="A9480" s="5"/>
    </row>
    <row r="9481" spans="1:1" hidden="1">
      <c r="A9481" s="5"/>
    </row>
    <row r="9482" spans="1:1" hidden="1">
      <c r="A9482" s="5"/>
    </row>
    <row r="9483" spans="1:1" hidden="1">
      <c r="A9483" s="5"/>
    </row>
    <row r="9484" spans="1:1" hidden="1">
      <c r="A9484" s="5"/>
    </row>
    <row r="9485" spans="1:1" hidden="1">
      <c r="A9485" s="5"/>
    </row>
    <row r="9486" spans="1:1" hidden="1">
      <c r="A9486" s="5"/>
    </row>
    <row r="9487" spans="1:1" hidden="1">
      <c r="A9487" s="5"/>
    </row>
    <row r="9488" spans="1:1" hidden="1">
      <c r="A9488" s="5"/>
    </row>
    <row r="9489" spans="1:1" hidden="1">
      <c r="A9489" s="5"/>
    </row>
    <row r="9490" spans="1:1" hidden="1">
      <c r="A9490" s="5"/>
    </row>
    <row r="9491" spans="1:1" hidden="1">
      <c r="A9491" s="5"/>
    </row>
    <row r="9492" spans="1:1" hidden="1">
      <c r="A9492" s="5"/>
    </row>
    <row r="9493" spans="1:1" hidden="1">
      <c r="A9493" s="5"/>
    </row>
    <row r="9494" spans="1:1" hidden="1">
      <c r="A9494" s="5"/>
    </row>
    <row r="9495" spans="1:1" hidden="1">
      <c r="A9495" s="5"/>
    </row>
    <row r="9496" spans="1:1" hidden="1">
      <c r="A9496" s="5"/>
    </row>
    <row r="9497" spans="1:1" hidden="1">
      <c r="A9497" s="5"/>
    </row>
    <row r="9498" spans="1:1" hidden="1">
      <c r="A9498" s="5"/>
    </row>
    <row r="9499" spans="1:1" hidden="1">
      <c r="A9499" s="5"/>
    </row>
    <row r="9500" spans="1:1" hidden="1">
      <c r="A9500" s="5"/>
    </row>
    <row r="9501" spans="1:1" hidden="1">
      <c r="A9501" s="5"/>
    </row>
    <row r="9502" spans="1:1" hidden="1">
      <c r="A9502" s="5"/>
    </row>
    <row r="9503" spans="1:1" hidden="1">
      <c r="A9503" s="5"/>
    </row>
    <row r="9504" spans="1:1" hidden="1">
      <c r="A9504" s="5"/>
    </row>
    <row r="9505" spans="1:1" hidden="1">
      <c r="A9505" s="5"/>
    </row>
    <row r="9506" spans="1:1" hidden="1">
      <c r="A9506" s="5"/>
    </row>
    <row r="9507" spans="1:1" hidden="1">
      <c r="A9507" s="5"/>
    </row>
    <row r="9508" spans="1:1" hidden="1">
      <c r="A9508" s="5"/>
    </row>
    <row r="9509" spans="1:1" hidden="1">
      <c r="A9509" s="5"/>
    </row>
    <row r="9510" spans="1:1" hidden="1">
      <c r="A9510" s="5"/>
    </row>
    <row r="9511" spans="1:1" hidden="1">
      <c r="A9511" s="5"/>
    </row>
    <row r="9512" spans="1:1" hidden="1">
      <c r="A9512" s="5"/>
    </row>
    <row r="9513" spans="1:1" hidden="1">
      <c r="A9513" s="5"/>
    </row>
    <row r="9514" spans="1:1" hidden="1">
      <c r="A9514" s="5"/>
    </row>
    <row r="9515" spans="1:1" hidden="1">
      <c r="A9515" s="5"/>
    </row>
    <row r="9516" spans="1:1" hidden="1">
      <c r="A9516" s="5"/>
    </row>
    <row r="9517" spans="1:1" hidden="1">
      <c r="A9517" s="5"/>
    </row>
    <row r="9518" spans="1:1" hidden="1">
      <c r="A9518" s="5"/>
    </row>
    <row r="9519" spans="1:1" hidden="1">
      <c r="A9519" s="5"/>
    </row>
    <row r="9520" spans="1:1" hidden="1">
      <c r="A9520" s="5"/>
    </row>
    <row r="9521" spans="1:1" hidden="1">
      <c r="A9521" s="5"/>
    </row>
    <row r="9522" spans="1:1" hidden="1">
      <c r="A9522" s="5"/>
    </row>
    <row r="9523" spans="1:1" hidden="1">
      <c r="A9523" s="5"/>
    </row>
    <row r="9524" spans="1:1" hidden="1">
      <c r="A9524" s="5"/>
    </row>
    <row r="9525" spans="1:1" hidden="1">
      <c r="A9525" s="5"/>
    </row>
    <row r="9526" spans="1:1" hidden="1">
      <c r="A9526" s="5"/>
    </row>
    <row r="9527" spans="1:1" hidden="1">
      <c r="A9527" s="5"/>
    </row>
    <row r="9528" spans="1:1" hidden="1">
      <c r="A9528" s="5"/>
    </row>
    <row r="9529" spans="1:1" hidden="1">
      <c r="A9529" s="5"/>
    </row>
    <row r="9530" spans="1:1" hidden="1">
      <c r="A9530" s="5"/>
    </row>
    <row r="9531" spans="1:1" hidden="1">
      <c r="A9531" s="5"/>
    </row>
    <row r="9532" spans="1:1" hidden="1">
      <c r="A9532" s="5"/>
    </row>
    <row r="9533" spans="1:1" hidden="1">
      <c r="A9533" s="5"/>
    </row>
    <row r="9534" spans="1:1" hidden="1">
      <c r="A9534" s="5"/>
    </row>
    <row r="9535" spans="1:1" hidden="1">
      <c r="A9535" s="5"/>
    </row>
    <row r="9536" spans="1:1" hidden="1">
      <c r="A9536" s="5"/>
    </row>
    <row r="9537" spans="1:1" hidden="1">
      <c r="A9537" s="5"/>
    </row>
    <row r="9538" spans="1:1" hidden="1">
      <c r="A9538" s="5"/>
    </row>
    <row r="9539" spans="1:1" hidden="1">
      <c r="A9539" s="5"/>
    </row>
    <row r="9540" spans="1:1" hidden="1">
      <c r="A9540" s="5"/>
    </row>
    <row r="9541" spans="1:1" hidden="1">
      <c r="A9541" s="5"/>
    </row>
    <row r="9542" spans="1:1" hidden="1">
      <c r="A9542" s="5"/>
    </row>
    <row r="9543" spans="1:1" hidden="1">
      <c r="A9543" s="5"/>
    </row>
    <row r="9544" spans="1:1" hidden="1">
      <c r="A9544" s="5"/>
    </row>
    <row r="9545" spans="1:1" hidden="1">
      <c r="A9545" s="5"/>
    </row>
    <row r="9546" spans="1:1" hidden="1">
      <c r="A9546" s="5"/>
    </row>
    <row r="9547" spans="1:1" hidden="1">
      <c r="A9547" s="5"/>
    </row>
    <row r="9548" spans="1:1" hidden="1">
      <c r="A9548" s="5"/>
    </row>
    <row r="9549" spans="1:1" hidden="1">
      <c r="A9549" s="5"/>
    </row>
    <row r="9550" spans="1:1" hidden="1">
      <c r="A9550" s="5"/>
    </row>
    <row r="9551" spans="1:1" hidden="1">
      <c r="A9551" s="5"/>
    </row>
    <row r="9552" spans="1:1" hidden="1">
      <c r="A9552" s="5"/>
    </row>
    <row r="9553" spans="1:1" hidden="1">
      <c r="A9553" s="5"/>
    </row>
    <row r="9554" spans="1:1" hidden="1">
      <c r="A9554" s="5"/>
    </row>
    <row r="9555" spans="1:1" hidden="1">
      <c r="A9555" s="5"/>
    </row>
    <row r="9556" spans="1:1" hidden="1">
      <c r="A9556" s="5"/>
    </row>
    <row r="9557" spans="1:1" hidden="1">
      <c r="A9557" s="5"/>
    </row>
    <row r="9558" spans="1:1" hidden="1">
      <c r="A9558" s="5"/>
    </row>
    <row r="9559" spans="1:1" hidden="1">
      <c r="A9559" s="5"/>
    </row>
    <row r="9560" spans="1:1" hidden="1">
      <c r="A9560" s="5"/>
    </row>
    <row r="9561" spans="1:1" hidden="1">
      <c r="A9561" s="5"/>
    </row>
    <row r="9562" spans="1:1" hidden="1">
      <c r="A9562" s="5"/>
    </row>
    <row r="9563" spans="1:1" hidden="1">
      <c r="A9563" s="5"/>
    </row>
    <row r="9564" spans="1:1" hidden="1">
      <c r="A9564" s="5"/>
    </row>
    <row r="9565" spans="1:1" hidden="1">
      <c r="A9565" s="5"/>
    </row>
    <row r="9566" spans="1:1" hidden="1">
      <c r="A9566" s="5"/>
    </row>
    <row r="9567" spans="1:1" hidden="1">
      <c r="A9567" s="5"/>
    </row>
    <row r="9568" spans="1:1" hidden="1">
      <c r="A9568" s="5"/>
    </row>
    <row r="9569" spans="1:1" hidden="1">
      <c r="A9569" s="5"/>
    </row>
    <row r="9570" spans="1:1" hidden="1">
      <c r="A9570" s="5"/>
    </row>
    <row r="9571" spans="1:1" hidden="1">
      <c r="A9571" s="5"/>
    </row>
    <row r="9572" spans="1:1" hidden="1">
      <c r="A9572" s="5"/>
    </row>
    <row r="9573" spans="1:1" hidden="1">
      <c r="A9573" s="5"/>
    </row>
    <row r="9574" spans="1:1" hidden="1">
      <c r="A9574" s="5"/>
    </row>
    <row r="9575" spans="1:1" hidden="1">
      <c r="A9575" s="5"/>
    </row>
    <row r="9576" spans="1:1" hidden="1">
      <c r="A9576" s="5"/>
    </row>
    <row r="9577" spans="1:1" hidden="1">
      <c r="A9577" s="5"/>
    </row>
    <row r="9578" spans="1:1" hidden="1">
      <c r="A9578" s="5"/>
    </row>
    <row r="9579" spans="1:1" hidden="1">
      <c r="A9579" s="5"/>
    </row>
    <row r="9580" spans="1:1" hidden="1">
      <c r="A9580" s="5"/>
    </row>
    <row r="9581" spans="1:1" hidden="1">
      <c r="A9581" s="5"/>
    </row>
    <row r="9582" spans="1:1" hidden="1">
      <c r="A9582" s="5"/>
    </row>
    <row r="9583" spans="1:1" hidden="1">
      <c r="A9583" s="5"/>
    </row>
    <row r="9584" spans="1:1" hidden="1">
      <c r="A9584" s="5"/>
    </row>
    <row r="9585" spans="1:1" hidden="1">
      <c r="A9585" s="5"/>
    </row>
    <row r="9586" spans="1:1" hidden="1">
      <c r="A9586" s="5"/>
    </row>
    <row r="9587" spans="1:1" hidden="1">
      <c r="A9587" s="5"/>
    </row>
    <row r="9588" spans="1:1" hidden="1">
      <c r="A9588" s="5"/>
    </row>
    <row r="9589" spans="1:1" hidden="1">
      <c r="A9589" s="5"/>
    </row>
    <row r="9590" spans="1:1" hidden="1">
      <c r="A9590" s="5"/>
    </row>
    <row r="9591" spans="1:1" hidden="1">
      <c r="A9591" s="5"/>
    </row>
    <row r="9592" spans="1:1" hidden="1">
      <c r="A9592" s="5"/>
    </row>
    <row r="9593" spans="1:1" hidden="1">
      <c r="A9593" s="5"/>
    </row>
    <row r="9594" spans="1:1" hidden="1">
      <c r="A9594" s="5"/>
    </row>
    <row r="9595" spans="1:1" hidden="1">
      <c r="A9595" s="5"/>
    </row>
    <row r="9596" spans="1:1" hidden="1">
      <c r="A9596" s="5"/>
    </row>
    <row r="9597" spans="1:1" hidden="1">
      <c r="A9597" s="5"/>
    </row>
    <row r="9598" spans="1:1" hidden="1">
      <c r="A9598" s="5"/>
    </row>
    <row r="9599" spans="1:1" hidden="1">
      <c r="A9599" s="5"/>
    </row>
    <row r="9600" spans="1:1" hidden="1">
      <c r="A9600" s="5"/>
    </row>
    <row r="9601" spans="1:1" hidden="1">
      <c r="A9601" s="5"/>
    </row>
    <row r="9602" spans="1:1" hidden="1">
      <c r="A9602" s="5"/>
    </row>
    <row r="9603" spans="1:1" hidden="1">
      <c r="A9603" s="5"/>
    </row>
    <row r="9604" spans="1:1" hidden="1">
      <c r="A9604" s="5"/>
    </row>
    <row r="9605" spans="1:1" hidden="1">
      <c r="A9605" s="5"/>
    </row>
    <row r="9606" spans="1:1" hidden="1">
      <c r="A9606" s="5"/>
    </row>
    <row r="9607" spans="1:1" hidden="1">
      <c r="A9607" s="5"/>
    </row>
    <row r="9608" spans="1:1" hidden="1">
      <c r="A9608" s="5"/>
    </row>
    <row r="9609" spans="1:1" hidden="1">
      <c r="A9609" s="5"/>
    </row>
    <row r="9610" spans="1:1" hidden="1">
      <c r="A9610" s="5"/>
    </row>
    <row r="9611" spans="1:1" hidden="1">
      <c r="A9611" s="5"/>
    </row>
    <row r="9612" spans="1:1" hidden="1">
      <c r="A9612" s="5"/>
    </row>
    <row r="9613" spans="1:1" hidden="1">
      <c r="A9613" s="5"/>
    </row>
    <row r="9614" spans="1:1" hidden="1">
      <c r="A9614" s="5"/>
    </row>
    <row r="9615" spans="1:1" hidden="1">
      <c r="A9615" s="5"/>
    </row>
    <row r="9616" spans="1:1" hidden="1">
      <c r="A9616" s="5"/>
    </row>
    <row r="9617" spans="1:1" hidden="1">
      <c r="A9617" s="5"/>
    </row>
    <row r="9618" spans="1:1" hidden="1">
      <c r="A9618" s="5"/>
    </row>
    <row r="9619" spans="1:1" hidden="1">
      <c r="A9619" s="5"/>
    </row>
    <row r="9620" spans="1:1" hidden="1">
      <c r="A9620" s="5"/>
    </row>
    <row r="9621" spans="1:1" hidden="1">
      <c r="A9621" s="5"/>
    </row>
    <row r="9622" spans="1:1" hidden="1">
      <c r="A9622" s="5"/>
    </row>
    <row r="9623" spans="1:1" hidden="1">
      <c r="A9623" s="5"/>
    </row>
    <row r="9624" spans="1:1" hidden="1">
      <c r="A9624" s="5"/>
    </row>
    <row r="9625" spans="1:1" hidden="1">
      <c r="A9625" s="5"/>
    </row>
    <row r="9626" spans="1:1" hidden="1">
      <c r="A9626" s="5"/>
    </row>
    <row r="9627" spans="1:1" hidden="1">
      <c r="A9627" s="5"/>
    </row>
    <row r="9628" spans="1:1" hidden="1">
      <c r="A9628" s="5"/>
    </row>
    <row r="9629" spans="1:1" hidden="1">
      <c r="A9629" s="5"/>
    </row>
    <row r="9630" spans="1:1" hidden="1">
      <c r="A9630" s="5"/>
    </row>
    <row r="9631" spans="1:1" hidden="1">
      <c r="A9631" s="5"/>
    </row>
    <row r="9632" spans="1:1" hidden="1">
      <c r="A9632" s="5"/>
    </row>
    <row r="9633" spans="1:1" hidden="1">
      <c r="A9633" s="5"/>
    </row>
    <row r="9634" spans="1:1" hidden="1">
      <c r="A9634" s="5"/>
    </row>
    <row r="9635" spans="1:1" hidden="1">
      <c r="A9635" s="5"/>
    </row>
    <row r="9636" spans="1:1" hidden="1">
      <c r="A9636" s="5"/>
    </row>
    <row r="9637" spans="1:1" hidden="1">
      <c r="A9637" s="5"/>
    </row>
    <row r="9638" spans="1:1" hidden="1">
      <c r="A9638" s="5"/>
    </row>
    <row r="9639" spans="1:1" hidden="1">
      <c r="A9639" s="5"/>
    </row>
    <row r="9640" spans="1:1" hidden="1">
      <c r="A9640" s="5"/>
    </row>
    <row r="9641" spans="1:1" hidden="1">
      <c r="A9641" s="5"/>
    </row>
    <row r="9642" spans="1:1" hidden="1">
      <c r="A9642" s="5"/>
    </row>
    <row r="9643" spans="1:1" hidden="1">
      <c r="A9643" s="5"/>
    </row>
    <row r="9644" spans="1:1" hidden="1">
      <c r="A9644" s="5"/>
    </row>
    <row r="9645" spans="1:1" hidden="1">
      <c r="A9645" s="5"/>
    </row>
    <row r="9646" spans="1:1" hidden="1">
      <c r="A9646" s="5"/>
    </row>
    <row r="9647" spans="1:1" hidden="1">
      <c r="A9647" s="5"/>
    </row>
    <row r="9648" spans="1:1" hidden="1">
      <c r="A9648" s="5"/>
    </row>
    <row r="9649" spans="1:1" hidden="1">
      <c r="A9649" s="5"/>
    </row>
    <row r="9650" spans="1:1" hidden="1">
      <c r="A9650" s="5"/>
    </row>
    <row r="9651" spans="1:1" hidden="1">
      <c r="A9651" s="5"/>
    </row>
    <row r="9652" spans="1:1" hidden="1">
      <c r="A9652" s="5"/>
    </row>
    <row r="9653" spans="1:1" hidden="1">
      <c r="A9653" s="5"/>
    </row>
    <row r="9654" spans="1:1" hidden="1">
      <c r="A9654" s="5"/>
    </row>
    <row r="9655" spans="1:1" hidden="1">
      <c r="A9655" s="5"/>
    </row>
    <row r="9656" spans="1:1" hidden="1">
      <c r="A9656" s="5"/>
    </row>
    <row r="9657" spans="1:1" hidden="1">
      <c r="A9657" s="5"/>
    </row>
    <row r="9658" spans="1:1" hidden="1">
      <c r="A9658" s="5"/>
    </row>
    <row r="9659" spans="1:1" hidden="1">
      <c r="A9659" s="5"/>
    </row>
    <row r="9660" spans="1:1" hidden="1">
      <c r="A9660" s="5"/>
    </row>
    <row r="9661" spans="1:1" hidden="1">
      <c r="A9661" s="5"/>
    </row>
    <row r="9662" spans="1:1" hidden="1">
      <c r="A9662" s="5"/>
    </row>
    <row r="9663" spans="1:1" hidden="1">
      <c r="A9663" s="5"/>
    </row>
    <row r="9664" spans="1:1" hidden="1">
      <c r="A9664" s="5"/>
    </row>
    <row r="9665" spans="1:1" hidden="1">
      <c r="A9665" s="5"/>
    </row>
    <row r="9666" spans="1:1" hidden="1">
      <c r="A9666" s="5"/>
    </row>
    <row r="9667" spans="1:1" hidden="1">
      <c r="A9667" s="5"/>
    </row>
    <row r="9668" spans="1:1" hidden="1">
      <c r="A9668" s="5"/>
    </row>
    <row r="9669" spans="1:1" hidden="1">
      <c r="A9669" s="5"/>
    </row>
    <row r="9670" spans="1:1" hidden="1">
      <c r="A9670" s="5"/>
    </row>
    <row r="9671" spans="1:1" hidden="1">
      <c r="A9671" s="5"/>
    </row>
    <row r="9672" spans="1:1" hidden="1">
      <c r="A9672" s="5"/>
    </row>
    <row r="9673" spans="1:1" hidden="1">
      <c r="A9673" s="5"/>
    </row>
    <row r="9674" spans="1:1" hidden="1">
      <c r="A9674" s="5"/>
    </row>
    <row r="9675" spans="1:1" hidden="1">
      <c r="A9675" s="5"/>
    </row>
    <row r="9676" spans="1:1" hidden="1">
      <c r="A9676" s="5"/>
    </row>
    <row r="9677" spans="1:1" hidden="1">
      <c r="A9677" s="5"/>
    </row>
    <row r="9678" spans="1:1" hidden="1">
      <c r="A9678" s="5"/>
    </row>
    <row r="9679" spans="1:1" hidden="1">
      <c r="A9679" s="5"/>
    </row>
    <row r="9680" spans="1:1" hidden="1">
      <c r="A9680" s="5"/>
    </row>
    <row r="9681" spans="1:1" hidden="1">
      <c r="A9681" s="5"/>
    </row>
    <row r="9682" spans="1:1" hidden="1">
      <c r="A9682" s="5"/>
    </row>
    <row r="9683" spans="1:1" hidden="1">
      <c r="A9683" s="5"/>
    </row>
    <row r="9684" spans="1:1" hidden="1">
      <c r="A9684" s="5"/>
    </row>
    <row r="9685" spans="1:1" hidden="1">
      <c r="A9685" s="5"/>
    </row>
    <row r="9686" spans="1:1" hidden="1">
      <c r="A9686" s="5"/>
    </row>
    <row r="9687" spans="1:1" hidden="1">
      <c r="A9687" s="5"/>
    </row>
    <row r="9688" spans="1:1" hidden="1">
      <c r="A9688" s="5"/>
    </row>
    <row r="9689" spans="1:1" hidden="1">
      <c r="A9689" s="5"/>
    </row>
    <row r="9690" spans="1:1" hidden="1">
      <c r="A9690" s="5"/>
    </row>
    <row r="9691" spans="1:1" hidden="1">
      <c r="A9691" s="5"/>
    </row>
    <row r="9692" spans="1:1" hidden="1">
      <c r="A9692" s="5"/>
    </row>
    <row r="9693" spans="1:1" hidden="1">
      <c r="A9693" s="5"/>
    </row>
    <row r="9694" spans="1:1" hidden="1">
      <c r="A9694" s="5"/>
    </row>
    <row r="9695" spans="1:1" hidden="1">
      <c r="A9695" s="5"/>
    </row>
    <row r="9696" spans="1:1" hidden="1">
      <c r="A9696" s="5"/>
    </row>
    <row r="9697" spans="1:1" hidden="1">
      <c r="A9697" s="5"/>
    </row>
    <row r="9698" spans="1:1" hidden="1">
      <c r="A9698" s="5"/>
    </row>
    <row r="9699" spans="1:1" hidden="1">
      <c r="A9699" s="5"/>
    </row>
    <row r="9700" spans="1:1" hidden="1">
      <c r="A9700" s="5"/>
    </row>
    <row r="9701" spans="1:1" hidden="1">
      <c r="A9701" s="5"/>
    </row>
    <row r="9702" spans="1:1" hidden="1">
      <c r="A9702" s="5"/>
    </row>
    <row r="9703" spans="1:1" hidden="1">
      <c r="A9703" s="5"/>
    </row>
    <row r="9704" spans="1:1" hidden="1">
      <c r="A9704" s="5"/>
    </row>
    <row r="9705" spans="1:1" hidden="1">
      <c r="A9705" s="5"/>
    </row>
    <row r="9706" spans="1:1" hidden="1">
      <c r="A9706" s="5"/>
    </row>
    <row r="9707" spans="1:1" hidden="1">
      <c r="A9707" s="5"/>
    </row>
    <row r="9708" spans="1:1" hidden="1">
      <c r="A9708" s="5"/>
    </row>
    <row r="9709" spans="1:1" hidden="1">
      <c r="A9709" s="5"/>
    </row>
    <row r="9710" spans="1:1" hidden="1">
      <c r="A9710" s="5"/>
    </row>
    <row r="9711" spans="1:1" hidden="1">
      <c r="A9711" s="5"/>
    </row>
    <row r="9712" spans="1:1" hidden="1">
      <c r="A9712" s="5"/>
    </row>
    <row r="9713" spans="1:1" hidden="1">
      <c r="A9713" s="5"/>
    </row>
    <row r="9714" spans="1:1" hidden="1">
      <c r="A9714" s="5"/>
    </row>
    <row r="9715" spans="1:1" hidden="1">
      <c r="A9715" s="5"/>
    </row>
    <row r="9716" spans="1:1" hidden="1">
      <c r="A9716" s="5"/>
    </row>
    <row r="9717" spans="1:1" hidden="1">
      <c r="A9717" s="5"/>
    </row>
    <row r="9718" spans="1:1" hidden="1">
      <c r="A9718" s="5"/>
    </row>
    <row r="9719" spans="1:1" hidden="1">
      <c r="A9719" s="5"/>
    </row>
    <row r="9720" spans="1:1" hidden="1">
      <c r="A9720" s="5"/>
    </row>
    <row r="9721" spans="1:1" hidden="1">
      <c r="A9721" s="5"/>
    </row>
    <row r="9722" spans="1:1" hidden="1">
      <c r="A9722" s="5"/>
    </row>
    <row r="9723" spans="1:1" hidden="1">
      <c r="A9723" s="5"/>
    </row>
    <row r="9724" spans="1:1" hidden="1">
      <c r="A9724" s="5"/>
    </row>
    <row r="9725" spans="1:1" hidden="1">
      <c r="A9725" s="5"/>
    </row>
    <row r="9726" spans="1:1" hidden="1">
      <c r="A9726" s="5"/>
    </row>
    <row r="9727" spans="1:1" hidden="1">
      <c r="A9727" s="5"/>
    </row>
    <row r="9728" spans="1:1" hidden="1">
      <c r="A9728" s="5"/>
    </row>
    <row r="9729" spans="1:1" hidden="1">
      <c r="A9729" s="5"/>
    </row>
    <row r="9730" spans="1:1" hidden="1">
      <c r="A9730" s="5"/>
    </row>
    <row r="9731" spans="1:1" hidden="1">
      <c r="A9731" s="5"/>
    </row>
    <row r="9732" spans="1:1" hidden="1">
      <c r="A9732" s="5"/>
    </row>
    <row r="9733" spans="1:1" hidden="1">
      <c r="A9733" s="5"/>
    </row>
    <row r="9734" spans="1:1" hidden="1">
      <c r="A9734" s="5"/>
    </row>
    <row r="9735" spans="1:1" hidden="1">
      <c r="A9735" s="5"/>
    </row>
    <row r="9736" spans="1:1" hidden="1">
      <c r="A9736" s="5"/>
    </row>
    <row r="9737" spans="1:1" hidden="1">
      <c r="A9737" s="5"/>
    </row>
    <row r="9738" spans="1:1" hidden="1">
      <c r="A9738" s="5"/>
    </row>
    <row r="9739" spans="1:1" hidden="1">
      <c r="A9739" s="5"/>
    </row>
    <row r="9740" spans="1:1" hidden="1">
      <c r="A9740" s="5"/>
    </row>
    <row r="9741" spans="1:1" hidden="1">
      <c r="A9741" s="5"/>
    </row>
    <row r="9742" spans="1:1" hidden="1">
      <c r="A9742" s="5"/>
    </row>
    <row r="9743" spans="1:1" hidden="1">
      <c r="A9743" s="5"/>
    </row>
    <row r="9744" spans="1:1" hidden="1">
      <c r="A9744" s="5"/>
    </row>
    <row r="9745" spans="1:1" hidden="1">
      <c r="A9745" s="5"/>
    </row>
    <row r="9746" spans="1:1" hidden="1">
      <c r="A9746" s="5"/>
    </row>
    <row r="9747" spans="1:1" hidden="1">
      <c r="A9747" s="5"/>
    </row>
    <row r="9748" spans="1:1" hidden="1">
      <c r="A9748" s="5"/>
    </row>
    <row r="9749" spans="1:1" hidden="1">
      <c r="A9749" s="5"/>
    </row>
    <row r="9750" spans="1:1" hidden="1">
      <c r="A9750" s="5"/>
    </row>
    <row r="9751" spans="1:1" hidden="1">
      <c r="A9751" s="5"/>
    </row>
    <row r="9752" spans="1:1" hidden="1">
      <c r="A9752" s="5"/>
    </row>
    <row r="9753" spans="1:1" hidden="1">
      <c r="A9753" s="5"/>
    </row>
    <row r="9754" spans="1:1" hidden="1">
      <c r="A9754" s="5"/>
    </row>
    <row r="9755" spans="1:1" hidden="1">
      <c r="A9755" s="5"/>
    </row>
    <row r="9756" spans="1:1" hidden="1">
      <c r="A9756" s="5"/>
    </row>
    <row r="9757" spans="1:1" hidden="1">
      <c r="A9757" s="5"/>
    </row>
    <row r="9758" spans="1:1" hidden="1">
      <c r="A9758" s="5"/>
    </row>
    <row r="9759" spans="1:1" hidden="1">
      <c r="A9759" s="5"/>
    </row>
    <row r="9760" spans="1:1" hidden="1">
      <c r="A9760" s="5"/>
    </row>
    <row r="9761" spans="1:1" hidden="1">
      <c r="A9761" s="5"/>
    </row>
    <row r="9762" spans="1:1" hidden="1">
      <c r="A9762" s="5"/>
    </row>
    <row r="9763" spans="1:1" hidden="1">
      <c r="A9763" s="5"/>
    </row>
    <row r="9764" spans="1:1" hidden="1">
      <c r="A9764" s="5"/>
    </row>
    <row r="9765" spans="1:1" hidden="1">
      <c r="A9765" s="5"/>
    </row>
    <row r="9766" spans="1:1" hidden="1">
      <c r="A9766" s="5"/>
    </row>
    <row r="9767" spans="1:1" hidden="1">
      <c r="A9767" s="5"/>
    </row>
    <row r="9768" spans="1:1" hidden="1">
      <c r="A9768" s="5"/>
    </row>
    <row r="9769" spans="1:1" hidden="1">
      <c r="A9769" s="5"/>
    </row>
    <row r="9770" spans="1:1" hidden="1">
      <c r="A9770" s="5"/>
    </row>
    <row r="9771" spans="1:1" hidden="1">
      <c r="A9771" s="5"/>
    </row>
    <row r="9772" spans="1:1" hidden="1">
      <c r="A9772" s="5"/>
    </row>
    <row r="9773" spans="1:1" hidden="1">
      <c r="A9773" s="5"/>
    </row>
    <row r="9774" spans="1:1" hidden="1">
      <c r="A9774" s="5"/>
    </row>
    <row r="9775" spans="1:1" hidden="1">
      <c r="A9775" s="5"/>
    </row>
    <row r="9776" spans="1:1" hidden="1">
      <c r="A9776" s="5"/>
    </row>
    <row r="9777" spans="1:1" hidden="1">
      <c r="A9777" s="5"/>
    </row>
    <row r="9778" spans="1:1" hidden="1">
      <c r="A9778" s="5"/>
    </row>
    <row r="9779" spans="1:1" hidden="1">
      <c r="A9779" s="5"/>
    </row>
    <row r="9780" spans="1:1" hidden="1">
      <c r="A9780" s="5"/>
    </row>
    <row r="9781" spans="1:1" hidden="1">
      <c r="A9781" s="5"/>
    </row>
    <row r="9782" spans="1:1" hidden="1">
      <c r="A9782" s="5"/>
    </row>
    <row r="9783" spans="1:1" hidden="1">
      <c r="A9783" s="5"/>
    </row>
    <row r="9784" spans="1:1" hidden="1">
      <c r="A9784" s="5"/>
    </row>
    <row r="9785" spans="1:1" hidden="1">
      <c r="A9785" s="5"/>
    </row>
    <row r="9786" spans="1:1" hidden="1">
      <c r="A9786" s="5"/>
    </row>
    <row r="9787" spans="1:1" hidden="1">
      <c r="A9787" s="5"/>
    </row>
    <row r="9788" spans="1:1" hidden="1">
      <c r="A9788" s="5"/>
    </row>
    <row r="9789" spans="1:1" hidden="1">
      <c r="A9789" s="5"/>
    </row>
    <row r="9790" spans="1:1" hidden="1">
      <c r="A9790" s="5"/>
    </row>
    <row r="9791" spans="1:1" hidden="1">
      <c r="A9791" s="5"/>
    </row>
    <row r="9792" spans="1:1" hidden="1">
      <c r="A9792" s="5"/>
    </row>
    <row r="9793" spans="1:1" hidden="1">
      <c r="A9793" s="5"/>
    </row>
    <row r="9794" spans="1:1" hidden="1">
      <c r="A9794" s="5"/>
    </row>
    <row r="9795" spans="1:1" hidden="1">
      <c r="A9795" s="5"/>
    </row>
    <row r="9796" spans="1:1" hidden="1">
      <c r="A9796" s="5"/>
    </row>
    <row r="9797" spans="1:1" hidden="1">
      <c r="A9797" s="5"/>
    </row>
    <row r="9798" spans="1:1" hidden="1">
      <c r="A9798" s="5"/>
    </row>
    <row r="9799" spans="1:1" hidden="1">
      <c r="A9799" s="5"/>
    </row>
    <row r="9800" spans="1:1" hidden="1">
      <c r="A9800" s="5"/>
    </row>
    <row r="9801" spans="1:1" hidden="1">
      <c r="A9801" s="5"/>
    </row>
    <row r="9802" spans="1:1" hidden="1">
      <c r="A9802" s="5"/>
    </row>
    <row r="9803" spans="1:1" hidden="1">
      <c r="A9803" s="5"/>
    </row>
    <row r="9804" spans="1:1" hidden="1">
      <c r="A9804" s="5"/>
    </row>
    <row r="9805" spans="1:1" hidden="1">
      <c r="A9805" s="5"/>
    </row>
    <row r="9806" spans="1:1" hidden="1">
      <c r="A9806" s="5"/>
    </row>
    <row r="9807" spans="1:1" hidden="1">
      <c r="A9807" s="5"/>
    </row>
    <row r="9808" spans="1:1" hidden="1">
      <c r="A9808" s="5"/>
    </row>
    <row r="9809" spans="1:1" hidden="1">
      <c r="A9809" s="5"/>
    </row>
    <row r="9810" spans="1:1" hidden="1">
      <c r="A9810" s="5"/>
    </row>
    <row r="9811" spans="1:1" hidden="1">
      <c r="A9811" s="5"/>
    </row>
    <row r="9812" spans="1:1" hidden="1">
      <c r="A9812" s="5"/>
    </row>
    <row r="9813" spans="1:1" hidden="1">
      <c r="A9813" s="5"/>
    </row>
    <row r="9814" spans="1:1" hidden="1">
      <c r="A9814" s="5"/>
    </row>
    <row r="9815" spans="1:1" hidden="1">
      <c r="A9815" s="5"/>
    </row>
    <row r="9816" spans="1:1" hidden="1">
      <c r="A9816" s="5"/>
    </row>
    <row r="9817" spans="1:1" hidden="1">
      <c r="A9817" s="5"/>
    </row>
    <row r="9818" spans="1:1" hidden="1">
      <c r="A9818" s="5"/>
    </row>
    <row r="9819" spans="1:1" hidden="1">
      <c r="A9819" s="5"/>
    </row>
    <row r="9820" spans="1:1" hidden="1">
      <c r="A9820" s="5"/>
    </row>
    <row r="9821" spans="1:1" hidden="1">
      <c r="A9821" s="5"/>
    </row>
    <row r="9822" spans="1:1" hidden="1">
      <c r="A9822" s="5"/>
    </row>
    <row r="9823" spans="1:1" hidden="1">
      <c r="A9823" s="5"/>
    </row>
    <row r="9824" spans="1:1" hidden="1">
      <c r="A9824" s="5"/>
    </row>
    <row r="9825" spans="1:1" hidden="1">
      <c r="A9825" s="5"/>
    </row>
    <row r="9826" spans="1:1" hidden="1">
      <c r="A9826" s="5"/>
    </row>
    <row r="9827" spans="1:1" hidden="1">
      <c r="A9827" s="5"/>
    </row>
    <row r="9828" spans="1:1" hidden="1">
      <c r="A9828" s="5"/>
    </row>
    <row r="9829" spans="1:1" hidden="1">
      <c r="A9829" s="5"/>
    </row>
    <row r="9830" spans="1:1" hidden="1">
      <c r="A9830" s="5"/>
    </row>
    <row r="9831" spans="1:1" hidden="1">
      <c r="A9831" s="5"/>
    </row>
    <row r="9832" spans="1:1" hidden="1">
      <c r="A9832" s="5"/>
    </row>
    <row r="9833" spans="1:1" hidden="1">
      <c r="A9833" s="5"/>
    </row>
    <row r="9834" spans="1:1" hidden="1">
      <c r="A9834" s="5"/>
    </row>
    <row r="9835" spans="1:1" hidden="1">
      <c r="A9835" s="5"/>
    </row>
    <row r="9836" spans="1:1" hidden="1">
      <c r="A9836" s="5"/>
    </row>
    <row r="9837" spans="1:1" hidden="1">
      <c r="A9837" s="5"/>
    </row>
    <row r="9838" spans="1:1" hidden="1">
      <c r="A9838" s="5"/>
    </row>
    <row r="9839" spans="1:1" hidden="1">
      <c r="A9839" s="5"/>
    </row>
    <row r="9840" spans="1:1" hidden="1">
      <c r="A9840" s="5"/>
    </row>
    <row r="9841" spans="1:1" hidden="1">
      <c r="A9841" s="5"/>
    </row>
    <row r="9842" spans="1:1" hidden="1">
      <c r="A9842" s="5"/>
    </row>
    <row r="9843" spans="1:1" hidden="1">
      <c r="A9843" s="5"/>
    </row>
    <row r="9844" spans="1:1" hidden="1">
      <c r="A9844" s="5"/>
    </row>
    <row r="9845" spans="1:1" hidden="1">
      <c r="A9845" s="5"/>
    </row>
    <row r="9846" spans="1:1" hidden="1">
      <c r="A9846" s="5"/>
    </row>
    <row r="9847" spans="1:1" hidden="1">
      <c r="A9847" s="5"/>
    </row>
    <row r="9848" spans="1:1" hidden="1">
      <c r="A9848" s="5"/>
    </row>
    <row r="9849" spans="1:1" hidden="1">
      <c r="A9849" s="5"/>
    </row>
    <row r="9850" spans="1:1" hidden="1">
      <c r="A9850" s="5"/>
    </row>
    <row r="9851" spans="1:1" hidden="1">
      <c r="A9851" s="5"/>
    </row>
    <row r="9852" spans="1:1" hidden="1">
      <c r="A9852" s="5"/>
    </row>
    <row r="9853" spans="1:1" hidden="1">
      <c r="A9853" s="5"/>
    </row>
    <row r="9854" spans="1:1" hidden="1">
      <c r="A9854" s="5"/>
    </row>
    <row r="9855" spans="1:1" hidden="1">
      <c r="A9855" s="5"/>
    </row>
    <row r="9856" spans="1:1" hidden="1">
      <c r="A9856" s="5"/>
    </row>
    <row r="9857" spans="1:1" hidden="1">
      <c r="A9857" s="5"/>
    </row>
    <row r="9858" spans="1:1" hidden="1">
      <c r="A9858" s="5"/>
    </row>
    <row r="9859" spans="1:1" hidden="1">
      <c r="A9859" s="5"/>
    </row>
    <row r="9860" spans="1:1" hidden="1">
      <c r="A9860" s="5"/>
    </row>
    <row r="9861" spans="1:1" hidden="1">
      <c r="A9861" s="5"/>
    </row>
    <row r="9862" spans="1:1" hidden="1">
      <c r="A9862" s="5"/>
    </row>
    <row r="9863" spans="1:1" hidden="1">
      <c r="A9863" s="5"/>
    </row>
    <row r="9864" spans="1:1" hidden="1">
      <c r="A9864" s="5"/>
    </row>
    <row r="9865" spans="1:1" hidden="1">
      <c r="A9865" s="5"/>
    </row>
    <row r="9866" spans="1:1" hidden="1">
      <c r="A9866" s="5"/>
    </row>
    <row r="9867" spans="1:1" hidden="1">
      <c r="A9867" s="5"/>
    </row>
    <row r="9868" spans="1:1" hidden="1">
      <c r="A9868" s="5"/>
    </row>
    <row r="9869" spans="1:1" hidden="1">
      <c r="A9869" s="5"/>
    </row>
    <row r="9870" spans="1:1" hidden="1">
      <c r="A9870" s="5"/>
    </row>
    <row r="9871" spans="1:1" hidden="1">
      <c r="A9871" s="5"/>
    </row>
    <row r="9872" spans="1:1" hidden="1">
      <c r="A9872" s="5"/>
    </row>
    <row r="9873" spans="1:1" hidden="1">
      <c r="A9873" s="5"/>
    </row>
    <row r="9874" spans="1:1" hidden="1">
      <c r="A9874" s="5"/>
    </row>
    <row r="9875" spans="1:1" hidden="1">
      <c r="A9875" s="5"/>
    </row>
    <row r="9876" spans="1:1" hidden="1">
      <c r="A9876" s="5"/>
    </row>
    <row r="9877" spans="1:1" hidden="1">
      <c r="A9877" s="5"/>
    </row>
    <row r="9878" spans="1:1" hidden="1">
      <c r="A9878" s="5"/>
    </row>
    <row r="9879" spans="1:1" hidden="1">
      <c r="A9879" s="5"/>
    </row>
    <row r="9880" spans="1:1" hidden="1">
      <c r="A9880" s="5"/>
    </row>
    <row r="9881" spans="1:1" hidden="1">
      <c r="A9881" s="5"/>
    </row>
    <row r="9882" spans="1:1" hidden="1">
      <c r="A9882" s="5"/>
    </row>
    <row r="9883" spans="1:1" hidden="1">
      <c r="A9883" s="5"/>
    </row>
    <row r="9884" spans="1:1" hidden="1">
      <c r="A9884" s="5"/>
    </row>
    <row r="9885" spans="1:1" hidden="1">
      <c r="A9885" s="5"/>
    </row>
    <row r="9886" spans="1:1" hidden="1">
      <c r="A9886" s="5"/>
    </row>
    <row r="9887" spans="1:1" hidden="1">
      <c r="A9887" s="5"/>
    </row>
    <row r="9888" spans="1:1" hidden="1">
      <c r="A9888" s="5"/>
    </row>
    <row r="9889" spans="1:1" hidden="1">
      <c r="A9889" s="5"/>
    </row>
    <row r="9890" spans="1:1" hidden="1">
      <c r="A9890" s="5"/>
    </row>
    <row r="9891" spans="1:1" hidden="1">
      <c r="A9891" s="5"/>
    </row>
    <row r="9892" spans="1:1" hidden="1">
      <c r="A9892" s="5"/>
    </row>
    <row r="9893" spans="1:1" hidden="1">
      <c r="A9893" s="5"/>
    </row>
    <row r="9894" spans="1:1" hidden="1">
      <c r="A9894" s="5"/>
    </row>
    <row r="9895" spans="1:1" hidden="1">
      <c r="A9895" s="5"/>
    </row>
    <row r="9896" spans="1:1" hidden="1">
      <c r="A9896" s="5"/>
    </row>
    <row r="9897" spans="1:1" hidden="1">
      <c r="A9897" s="5"/>
    </row>
    <row r="9898" spans="1:1" hidden="1">
      <c r="A9898" s="5"/>
    </row>
    <row r="9899" spans="1:1" hidden="1">
      <c r="A9899" s="5"/>
    </row>
    <row r="9900" spans="1:1" hidden="1">
      <c r="A9900" s="5"/>
    </row>
    <row r="9901" spans="1:1" hidden="1">
      <c r="A9901" s="5"/>
    </row>
    <row r="9902" spans="1:1" hidden="1">
      <c r="A9902" s="5"/>
    </row>
    <row r="9903" spans="1:1" hidden="1">
      <c r="A9903" s="5"/>
    </row>
    <row r="9904" spans="1:1" hidden="1">
      <c r="A9904" s="5"/>
    </row>
    <row r="9905" spans="1:1" hidden="1">
      <c r="A9905" s="5"/>
    </row>
    <row r="9906" spans="1:1" hidden="1">
      <c r="A9906" s="5"/>
    </row>
    <row r="9907" spans="1:1" hidden="1">
      <c r="A9907" s="5"/>
    </row>
    <row r="9908" spans="1:1" hidden="1">
      <c r="A9908" s="5"/>
    </row>
    <row r="9909" spans="1:1" hidden="1">
      <c r="A9909" s="5"/>
    </row>
    <row r="9910" spans="1:1" hidden="1">
      <c r="A9910" s="5"/>
    </row>
    <row r="9911" spans="1:1" hidden="1">
      <c r="A9911" s="5"/>
    </row>
    <row r="9912" spans="1:1" hidden="1">
      <c r="A9912" s="5"/>
    </row>
    <row r="9913" spans="1:1" hidden="1">
      <c r="A9913" s="5"/>
    </row>
    <row r="9914" spans="1:1" hidden="1">
      <c r="A9914" s="5"/>
    </row>
    <row r="9915" spans="1:1" hidden="1">
      <c r="A9915" s="5"/>
    </row>
    <row r="9916" spans="1:1" hidden="1">
      <c r="A9916" s="5"/>
    </row>
    <row r="9917" spans="1:1" hidden="1">
      <c r="A9917" s="5"/>
    </row>
    <row r="9918" spans="1:1" hidden="1">
      <c r="A9918" s="5"/>
    </row>
    <row r="9919" spans="1:1" hidden="1">
      <c r="A9919" s="5"/>
    </row>
    <row r="9920" spans="1:1" hidden="1">
      <c r="A9920" s="5"/>
    </row>
    <row r="9921" spans="1:1" hidden="1">
      <c r="A9921" s="5"/>
    </row>
    <row r="9922" spans="1:1" hidden="1">
      <c r="A9922" s="5"/>
    </row>
    <row r="9923" spans="1:1" hidden="1">
      <c r="A9923" s="5"/>
    </row>
    <row r="9924" spans="1:1" hidden="1">
      <c r="A9924" s="5"/>
    </row>
    <row r="9925" spans="1:1" hidden="1">
      <c r="A9925" s="5"/>
    </row>
    <row r="9926" spans="1:1" hidden="1">
      <c r="A9926" s="5"/>
    </row>
    <row r="9927" spans="1:1" hidden="1">
      <c r="A9927" s="5"/>
    </row>
    <row r="9928" spans="1:1" hidden="1">
      <c r="A9928" s="5"/>
    </row>
    <row r="9929" spans="1:1" hidden="1">
      <c r="A9929" s="5"/>
    </row>
    <row r="9930" spans="1:1" hidden="1">
      <c r="A9930" s="5"/>
    </row>
    <row r="9931" spans="1:1" hidden="1">
      <c r="A9931" s="5"/>
    </row>
    <row r="9932" spans="1:1" hidden="1">
      <c r="A9932" s="5"/>
    </row>
    <row r="9933" spans="1:1" hidden="1">
      <c r="A9933" s="5"/>
    </row>
    <row r="9934" spans="1:1" hidden="1">
      <c r="A9934" s="5"/>
    </row>
    <row r="9935" spans="1:1" hidden="1">
      <c r="A9935" s="5"/>
    </row>
    <row r="9936" spans="1:1" hidden="1">
      <c r="A9936" s="5"/>
    </row>
    <row r="9937" spans="1:1" hidden="1">
      <c r="A9937" s="5"/>
    </row>
    <row r="9938" spans="1:1" hidden="1">
      <c r="A9938" s="5"/>
    </row>
    <row r="9939" spans="1:1" hidden="1">
      <c r="A9939" s="5"/>
    </row>
    <row r="9940" spans="1:1" hidden="1">
      <c r="A9940" s="5"/>
    </row>
    <row r="9941" spans="1:1" hidden="1">
      <c r="A9941" s="5"/>
    </row>
    <row r="9942" spans="1:1" hidden="1">
      <c r="A9942" s="5"/>
    </row>
    <row r="9943" spans="1:1" hidden="1">
      <c r="A9943" s="5"/>
    </row>
    <row r="9944" spans="1:1" hidden="1">
      <c r="A9944" s="5"/>
    </row>
    <row r="9945" spans="1:1" hidden="1">
      <c r="A9945" s="5"/>
    </row>
    <row r="9946" spans="1:1" hidden="1">
      <c r="A9946" s="5"/>
    </row>
    <row r="9947" spans="1:1" hidden="1">
      <c r="A9947" s="5"/>
    </row>
    <row r="9948" spans="1:1" hidden="1">
      <c r="A9948" s="5"/>
    </row>
    <row r="9949" spans="1:1" hidden="1">
      <c r="A9949" s="5"/>
    </row>
    <row r="9950" spans="1:1" hidden="1">
      <c r="A9950" s="5"/>
    </row>
    <row r="9951" spans="1:1" hidden="1">
      <c r="A9951" s="5"/>
    </row>
    <row r="9952" spans="1:1" hidden="1">
      <c r="A9952" s="5"/>
    </row>
    <row r="9953" spans="1:1" hidden="1">
      <c r="A9953" s="5"/>
    </row>
    <row r="9954" spans="1:1" hidden="1">
      <c r="A9954" s="5"/>
    </row>
    <row r="9955" spans="1:1" hidden="1">
      <c r="A9955" s="5"/>
    </row>
    <row r="9956" spans="1:1" hidden="1">
      <c r="A9956" s="5"/>
    </row>
    <row r="9957" spans="1:1" hidden="1">
      <c r="A9957" s="5"/>
    </row>
    <row r="9958" spans="1:1" hidden="1">
      <c r="A9958" s="5"/>
    </row>
    <row r="9959" spans="1:1" hidden="1">
      <c r="A9959" s="5"/>
    </row>
    <row r="9960" spans="1:1" hidden="1">
      <c r="A9960" s="5"/>
    </row>
    <row r="9961" spans="1:1" hidden="1">
      <c r="A9961" s="5"/>
    </row>
    <row r="9962" spans="1:1" hidden="1">
      <c r="A9962" s="5"/>
    </row>
    <row r="9963" spans="1:1" hidden="1">
      <c r="A9963" s="5"/>
    </row>
    <row r="9964" spans="1:1" hidden="1">
      <c r="A9964" s="5"/>
    </row>
    <row r="9965" spans="1:1" hidden="1">
      <c r="A9965" s="5"/>
    </row>
    <row r="9966" spans="1:1" hidden="1">
      <c r="A9966" s="5"/>
    </row>
    <row r="9967" spans="1:1" hidden="1">
      <c r="A9967" s="5"/>
    </row>
    <row r="9968" spans="1:1" hidden="1">
      <c r="A9968" s="5"/>
    </row>
    <row r="9969" spans="1:1" hidden="1">
      <c r="A9969" s="5"/>
    </row>
    <row r="9970" spans="1:1" hidden="1">
      <c r="A9970" s="5"/>
    </row>
    <row r="9971" spans="1:1" hidden="1">
      <c r="A9971" s="5"/>
    </row>
    <row r="9972" spans="1:1" hidden="1">
      <c r="A9972" s="5"/>
    </row>
    <row r="9973" spans="1:1" hidden="1">
      <c r="A9973" s="5"/>
    </row>
    <row r="9974" spans="1:1" hidden="1">
      <c r="A9974" s="5"/>
    </row>
    <row r="9975" spans="1:1" hidden="1">
      <c r="A9975" s="5"/>
    </row>
    <row r="9976" spans="1:1" hidden="1">
      <c r="A9976" s="5"/>
    </row>
    <row r="9977" spans="1:1" hidden="1">
      <c r="A9977" s="5"/>
    </row>
    <row r="9978" spans="1:1" hidden="1">
      <c r="A9978" s="5"/>
    </row>
    <row r="9979" spans="1:1" hidden="1">
      <c r="A9979" s="5"/>
    </row>
    <row r="9980" spans="1:1" hidden="1">
      <c r="A9980" s="5"/>
    </row>
    <row r="9981" spans="1:1" hidden="1">
      <c r="A9981" s="5"/>
    </row>
    <row r="9982" spans="1:1" hidden="1">
      <c r="A9982" s="5"/>
    </row>
    <row r="9983" spans="1:1" hidden="1">
      <c r="A9983" s="5"/>
    </row>
    <row r="9984" spans="1:1" hidden="1">
      <c r="A9984" s="5"/>
    </row>
    <row r="9985" spans="1:1" hidden="1">
      <c r="A9985" s="5"/>
    </row>
    <row r="9986" spans="1:1" hidden="1">
      <c r="A9986" s="5"/>
    </row>
    <row r="9987" spans="1:1" hidden="1">
      <c r="A9987" s="5"/>
    </row>
    <row r="9988" spans="1:1" hidden="1">
      <c r="A9988" s="5"/>
    </row>
    <row r="9989" spans="1:1" hidden="1">
      <c r="A9989" s="5"/>
    </row>
    <row r="9990" spans="1:1" hidden="1">
      <c r="A9990" s="5"/>
    </row>
    <row r="9991" spans="1:1" hidden="1">
      <c r="A9991" s="5"/>
    </row>
    <row r="9992" spans="1:1" hidden="1">
      <c r="A9992" s="5"/>
    </row>
    <row r="9993" spans="1:1" hidden="1">
      <c r="A9993" s="5"/>
    </row>
    <row r="9994" spans="1:1" hidden="1">
      <c r="A9994" s="5"/>
    </row>
    <row r="9995" spans="1:1" hidden="1">
      <c r="A9995" s="5"/>
    </row>
    <row r="9996" spans="1:1" hidden="1">
      <c r="A9996" s="5"/>
    </row>
    <row r="9997" spans="1:1" hidden="1">
      <c r="A9997" s="5"/>
    </row>
    <row r="9998" spans="1:1" hidden="1">
      <c r="A9998" s="5"/>
    </row>
    <row r="9999" spans="1:1" hidden="1">
      <c r="A9999" s="5"/>
    </row>
    <row r="10000" spans="1:1" hidden="1">
      <c r="A10000" s="5"/>
    </row>
    <row r="10001" spans="1:1" hidden="1">
      <c r="A10001" s="5"/>
    </row>
    <row r="10002" spans="1:1" hidden="1">
      <c r="A10002" s="5"/>
    </row>
    <row r="10003" spans="1:1" hidden="1">
      <c r="A10003" s="5"/>
    </row>
    <row r="10004" spans="1:1" hidden="1">
      <c r="A10004" s="5"/>
    </row>
    <row r="10005" spans="1:1" hidden="1">
      <c r="A10005" s="5"/>
    </row>
    <row r="10006" spans="1:1" hidden="1">
      <c r="A10006" s="5"/>
    </row>
    <row r="10007" spans="1:1" hidden="1">
      <c r="A10007" s="5"/>
    </row>
    <row r="10008" spans="1:1" hidden="1">
      <c r="A10008" s="5"/>
    </row>
    <row r="10009" spans="1:1" hidden="1">
      <c r="A10009" s="5"/>
    </row>
    <row r="10010" spans="1:1" hidden="1">
      <c r="A10010" s="5"/>
    </row>
    <row r="10011" spans="1:1" hidden="1">
      <c r="A10011" s="5"/>
    </row>
    <row r="10012" spans="1:1" hidden="1">
      <c r="A10012" s="5"/>
    </row>
    <row r="10013" spans="1:1" hidden="1">
      <c r="A10013" s="5"/>
    </row>
    <row r="10014" spans="1:1" hidden="1">
      <c r="A10014" s="5"/>
    </row>
    <row r="10015" spans="1:1" hidden="1">
      <c r="A10015" s="5"/>
    </row>
    <row r="10016" spans="1:1" hidden="1">
      <c r="A10016" s="5"/>
    </row>
    <row r="10017" spans="1:1" hidden="1">
      <c r="A10017" s="5"/>
    </row>
    <row r="10018" spans="1:1" hidden="1">
      <c r="A10018" s="5"/>
    </row>
    <row r="10019" spans="1:1" hidden="1">
      <c r="A10019" s="5"/>
    </row>
    <row r="10020" spans="1:1" hidden="1">
      <c r="A10020" s="5"/>
    </row>
    <row r="10021" spans="1:1" hidden="1">
      <c r="A10021" s="5"/>
    </row>
    <row r="10022" spans="1:1" hidden="1">
      <c r="A10022" s="5"/>
    </row>
    <row r="10023" spans="1:1" hidden="1">
      <c r="A10023" s="5"/>
    </row>
    <row r="10024" spans="1:1" hidden="1">
      <c r="A10024" s="5"/>
    </row>
    <row r="10025" spans="1:1" hidden="1">
      <c r="A10025" s="5"/>
    </row>
    <row r="10026" spans="1:1" hidden="1">
      <c r="A10026" s="5"/>
    </row>
    <row r="10027" spans="1:1" hidden="1">
      <c r="A10027" s="5"/>
    </row>
    <row r="10028" spans="1:1" hidden="1">
      <c r="A10028" s="5"/>
    </row>
    <row r="10029" spans="1:1" hidden="1">
      <c r="A10029" s="5"/>
    </row>
    <row r="10030" spans="1:1" hidden="1">
      <c r="A10030" s="5"/>
    </row>
    <row r="10031" spans="1:1" hidden="1">
      <c r="A10031" s="5"/>
    </row>
    <row r="10032" spans="1:1" hidden="1">
      <c r="A10032" s="5"/>
    </row>
    <row r="10033" spans="1:1" hidden="1">
      <c r="A10033" s="5"/>
    </row>
    <row r="10034" spans="1:1" hidden="1">
      <c r="A10034" s="5"/>
    </row>
    <row r="10035" spans="1:1" hidden="1">
      <c r="A10035" s="5"/>
    </row>
    <row r="10036" spans="1:1" hidden="1">
      <c r="A10036" s="5"/>
    </row>
    <row r="10037" spans="1:1" hidden="1">
      <c r="A10037" s="5"/>
    </row>
    <row r="10038" spans="1:1" hidden="1">
      <c r="A10038" s="5"/>
    </row>
    <row r="10039" spans="1:1" hidden="1">
      <c r="A10039" s="5"/>
    </row>
    <row r="10040" spans="1:1" hidden="1">
      <c r="A10040" s="5"/>
    </row>
    <row r="10041" spans="1:1" hidden="1">
      <c r="A10041" s="5"/>
    </row>
    <row r="10042" spans="1:1" hidden="1">
      <c r="A10042" s="5"/>
    </row>
    <row r="10043" spans="1:1" hidden="1">
      <c r="A10043" s="5"/>
    </row>
    <row r="10044" spans="1:1" hidden="1">
      <c r="A10044" s="5"/>
    </row>
    <row r="10045" spans="1:1" hidden="1">
      <c r="A10045" s="5"/>
    </row>
    <row r="10046" spans="1:1" hidden="1">
      <c r="A10046" s="5"/>
    </row>
    <row r="10047" spans="1:1" hidden="1">
      <c r="A10047" s="5"/>
    </row>
    <row r="10048" spans="1:1" hidden="1">
      <c r="A10048" s="5"/>
    </row>
    <row r="10049" spans="1:1" hidden="1">
      <c r="A10049" s="5"/>
    </row>
    <row r="10050" spans="1:1" hidden="1">
      <c r="A10050" s="5"/>
    </row>
    <row r="10051" spans="1:1" hidden="1">
      <c r="A10051" s="5"/>
    </row>
    <row r="10052" spans="1:1" hidden="1">
      <c r="A10052" s="5"/>
    </row>
    <row r="10053" spans="1:1" hidden="1">
      <c r="A10053" s="5"/>
    </row>
    <row r="10054" spans="1:1" hidden="1">
      <c r="A10054" s="5"/>
    </row>
    <row r="10055" spans="1:1" hidden="1">
      <c r="A10055" s="5"/>
    </row>
    <row r="10056" spans="1:1" hidden="1">
      <c r="A10056" s="5"/>
    </row>
    <row r="10057" spans="1:1" hidden="1">
      <c r="A10057" s="5"/>
    </row>
    <row r="10058" spans="1:1" hidden="1">
      <c r="A10058" s="5"/>
    </row>
    <row r="10059" spans="1:1" hidden="1">
      <c r="A10059" s="5"/>
    </row>
    <row r="10060" spans="1:1" hidden="1">
      <c r="A10060" s="5"/>
    </row>
    <row r="10061" spans="1:1" hidden="1">
      <c r="A10061" s="5"/>
    </row>
    <row r="10062" spans="1:1" hidden="1">
      <c r="A10062" s="5"/>
    </row>
    <row r="10063" spans="1:1" hidden="1">
      <c r="A10063" s="5"/>
    </row>
    <row r="10064" spans="1:1" hidden="1">
      <c r="A10064" s="5"/>
    </row>
    <row r="10065" spans="1:1" hidden="1">
      <c r="A10065" s="5"/>
    </row>
    <row r="10066" spans="1:1" hidden="1">
      <c r="A10066" s="5"/>
    </row>
    <row r="10067" spans="1:1" hidden="1">
      <c r="A10067" s="5"/>
    </row>
    <row r="10068" spans="1:1" hidden="1">
      <c r="A10068" s="5"/>
    </row>
    <row r="10069" spans="1:1" hidden="1">
      <c r="A10069" s="5"/>
    </row>
    <row r="10070" spans="1:1" hidden="1">
      <c r="A10070" s="5"/>
    </row>
    <row r="10071" spans="1:1" hidden="1">
      <c r="A10071" s="5"/>
    </row>
    <row r="10072" spans="1:1" hidden="1">
      <c r="A10072" s="5"/>
    </row>
    <row r="10073" spans="1:1" hidden="1">
      <c r="A10073" s="5"/>
    </row>
    <row r="10074" spans="1:1" hidden="1">
      <c r="A10074" s="5"/>
    </row>
    <row r="10075" spans="1:1" hidden="1">
      <c r="A10075" s="5"/>
    </row>
    <row r="10076" spans="1:1" hidden="1">
      <c r="A10076" s="5"/>
    </row>
    <row r="10077" spans="1:1" hidden="1">
      <c r="A10077" s="5"/>
    </row>
    <row r="10078" spans="1:1" hidden="1">
      <c r="A10078" s="5"/>
    </row>
    <row r="10079" spans="1:1" hidden="1">
      <c r="A10079" s="5"/>
    </row>
    <row r="10080" spans="1:1" hidden="1">
      <c r="A10080" s="5"/>
    </row>
    <row r="10081" spans="1:1" hidden="1">
      <c r="A10081" s="5"/>
    </row>
    <row r="10082" spans="1:1" hidden="1">
      <c r="A10082" s="5"/>
    </row>
    <row r="10083" spans="1:1" hidden="1">
      <c r="A10083" s="5"/>
    </row>
    <row r="10084" spans="1:1" hidden="1">
      <c r="A10084" s="5"/>
    </row>
    <row r="10085" spans="1:1" hidden="1">
      <c r="A10085" s="5"/>
    </row>
    <row r="10086" spans="1:1" hidden="1">
      <c r="A10086" s="5"/>
    </row>
    <row r="10087" spans="1:1" hidden="1">
      <c r="A10087" s="5"/>
    </row>
    <row r="10088" spans="1:1" hidden="1">
      <c r="A10088" s="5"/>
    </row>
    <row r="10089" spans="1:1" hidden="1">
      <c r="A10089" s="5"/>
    </row>
    <row r="10090" spans="1:1" hidden="1">
      <c r="A10090" s="5"/>
    </row>
    <row r="10091" spans="1:1" hidden="1">
      <c r="A10091" s="5"/>
    </row>
    <row r="10092" spans="1:1" hidden="1">
      <c r="A10092" s="5"/>
    </row>
    <row r="10093" spans="1:1" hidden="1">
      <c r="A10093" s="5"/>
    </row>
    <row r="10094" spans="1:1" hidden="1">
      <c r="A10094" s="5"/>
    </row>
    <row r="10095" spans="1:1" hidden="1">
      <c r="A10095" s="5"/>
    </row>
    <row r="10096" spans="1:1" hidden="1">
      <c r="A10096" s="5"/>
    </row>
    <row r="10097" spans="1:1" hidden="1">
      <c r="A10097" s="5"/>
    </row>
    <row r="10098" spans="1:1" hidden="1">
      <c r="A10098" s="5"/>
    </row>
    <row r="10099" spans="1:1" hidden="1">
      <c r="A10099" s="5"/>
    </row>
    <row r="10100" spans="1:1" hidden="1">
      <c r="A10100" s="5"/>
    </row>
    <row r="10101" spans="1:1" hidden="1">
      <c r="A10101" s="5"/>
    </row>
    <row r="10102" spans="1:1" hidden="1">
      <c r="A10102" s="5"/>
    </row>
    <row r="10103" spans="1:1" hidden="1">
      <c r="A10103" s="5"/>
    </row>
    <row r="10104" spans="1:1" hidden="1">
      <c r="A10104" s="5"/>
    </row>
    <row r="10105" spans="1:1" hidden="1">
      <c r="A10105" s="5"/>
    </row>
    <row r="10106" spans="1:1" hidden="1">
      <c r="A10106" s="5"/>
    </row>
    <row r="10107" spans="1:1" hidden="1">
      <c r="A10107" s="5"/>
    </row>
    <row r="10108" spans="1:1" hidden="1">
      <c r="A10108" s="5"/>
    </row>
    <row r="10109" spans="1:1" hidden="1">
      <c r="A10109" s="5"/>
    </row>
    <row r="10110" spans="1:1" hidden="1">
      <c r="A10110" s="5"/>
    </row>
    <row r="10111" spans="1:1" hidden="1">
      <c r="A10111" s="5"/>
    </row>
    <row r="10112" spans="1:1" hidden="1">
      <c r="A10112" s="5"/>
    </row>
    <row r="10113" spans="1:1" hidden="1">
      <c r="A10113" s="5"/>
    </row>
    <row r="10114" spans="1:1" hidden="1">
      <c r="A10114" s="5"/>
    </row>
    <row r="10115" spans="1:1" hidden="1">
      <c r="A10115" s="5"/>
    </row>
    <row r="10116" spans="1:1" hidden="1">
      <c r="A10116" s="5"/>
    </row>
    <row r="10117" spans="1:1" hidden="1">
      <c r="A10117" s="5"/>
    </row>
    <row r="10118" spans="1:1" hidden="1">
      <c r="A10118" s="5"/>
    </row>
    <row r="10119" spans="1:1" hidden="1">
      <c r="A10119" s="5"/>
    </row>
    <row r="10120" spans="1:1" hidden="1">
      <c r="A10120" s="5"/>
    </row>
    <row r="10121" spans="1:1" hidden="1">
      <c r="A10121" s="5"/>
    </row>
    <row r="10122" spans="1:1" hidden="1">
      <c r="A10122" s="5"/>
    </row>
    <row r="10123" spans="1:1" hidden="1">
      <c r="A10123" s="5"/>
    </row>
    <row r="10124" spans="1:1" hidden="1">
      <c r="A10124" s="5"/>
    </row>
    <row r="10125" spans="1:1" hidden="1">
      <c r="A10125" s="5"/>
    </row>
    <row r="10126" spans="1:1" hidden="1">
      <c r="A10126" s="5"/>
    </row>
    <row r="10127" spans="1:1" hidden="1">
      <c r="A10127" s="5"/>
    </row>
    <row r="10128" spans="1:1" hidden="1">
      <c r="A10128" s="5"/>
    </row>
    <row r="10129" spans="1:1" hidden="1">
      <c r="A10129" s="5"/>
    </row>
    <row r="10130" spans="1:1" hidden="1">
      <c r="A10130" s="5"/>
    </row>
    <row r="10131" spans="1:1" hidden="1">
      <c r="A10131" s="5"/>
    </row>
    <row r="10132" spans="1:1" hidden="1">
      <c r="A10132" s="5"/>
    </row>
    <row r="10133" spans="1:1" hidden="1">
      <c r="A10133" s="5"/>
    </row>
    <row r="10134" spans="1:1" hidden="1">
      <c r="A10134" s="5"/>
    </row>
    <row r="10135" spans="1:1" hidden="1">
      <c r="A10135" s="5"/>
    </row>
    <row r="10136" spans="1:1" hidden="1">
      <c r="A10136" s="5"/>
    </row>
    <row r="10137" spans="1:1" hidden="1">
      <c r="A10137" s="5"/>
    </row>
    <row r="10138" spans="1:1" hidden="1">
      <c r="A10138" s="5"/>
    </row>
    <row r="10139" spans="1:1" hidden="1">
      <c r="A10139" s="5"/>
    </row>
    <row r="10140" spans="1:1" hidden="1">
      <c r="A10140" s="5"/>
    </row>
    <row r="10141" spans="1:1" hidden="1">
      <c r="A10141" s="5"/>
    </row>
    <row r="10142" spans="1:1" hidden="1">
      <c r="A10142" s="5"/>
    </row>
    <row r="10143" spans="1:1" hidden="1">
      <c r="A10143" s="5"/>
    </row>
    <row r="10144" spans="1:1" hidden="1">
      <c r="A10144" s="5"/>
    </row>
    <row r="10145" spans="1:1" hidden="1">
      <c r="A10145" s="5"/>
    </row>
    <row r="10146" spans="1:1" hidden="1">
      <c r="A10146" s="5"/>
    </row>
    <row r="10147" spans="1:1" hidden="1">
      <c r="A10147" s="5"/>
    </row>
    <row r="10148" spans="1:1" hidden="1">
      <c r="A10148" s="5"/>
    </row>
    <row r="10149" spans="1:1" hidden="1">
      <c r="A10149" s="5"/>
    </row>
    <row r="10150" spans="1:1" hidden="1">
      <c r="A10150" s="5"/>
    </row>
    <row r="10151" spans="1:1" hidden="1">
      <c r="A10151" s="5"/>
    </row>
    <row r="10152" spans="1:1" hidden="1">
      <c r="A10152" s="5"/>
    </row>
    <row r="10153" spans="1:1" hidden="1">
      <c r="A10153" s="5"/>
    </row>
    <row r="10154" spans="1:1" hidden="1">
      <c r="A10154" s="5"/>
    </row>
    <row r="10155" spans="1:1" hidden="1">
      <c r="A10155" s="5"/>
    </row>
    <row r="10156" spans="1:1" hidden="1">
      <c r="A10156" s="5"/>
    </row>
    <row r="10157" spans="1:1" hidden="1">
      <c r="A10157" s="5"/>
    </row>
    <row r="10158" spans="1:1" hidden="1">
      <c r="A10158" s="5"/>
    </row>
    <row r="10159" spans="1:1" hidden="1">
      <c r="A10159" s="5"/>
    </row>
    <row r="10160" spans="1:1" hidden="1">
      <c r="A10160" s="5"/>
    </row>
    <row r="10161" spans="1:1" hidden="1">
      <c r="A10161" s="5"/>
    </row>
    <row r="10162" spans="1:1" hidden="1">
      <c r="A10162" s="5"/>
    </row>
    <row r="10163" spans="1:1" hidden="1">
      <c r="A10163" s="5"/>
    </row>
    <row r="10164" spans="1:1" hidden="1">
      <c r="A10164" s="5"/>
    </row>
    <row r="10165" spans="1:1" hidden="1">
      <c r="A10165" s="5"/>
    </row>
    <row r="10166" spans="1:1" hidden="1">
      <c r="A10166" s="5"/>
    </row>
    <row r="10167" spans="1:1" hidden="1">
      <c r="A10167" s="5"/>
    </row>
    <row r="10168" spans="1:1" hidden="1">
      <c r="A10168" s="5"/>
    </row>
    <row r="10169" spans="1:1" hidden="1">
      <c r="A10169" s="5"/>
    </row>
    <row r="10170" spans="1:1" hidden="1">
      <c r="A10170" s="5"/>
    </row>
    <row r="10171" spans="1:1" hidden="1">
      <c r="A10171" s="5"/>
    </row>
    <row r="10172" spans="1:1" hidden="1">
      <c r="A10172" s="5"/>
    </row>
    <row r="10173" spans="1:1" hidden="1">
      <c r="A10173" s="5"/>
    </row>
    <row r="10174" spans="1:1" hidden="1">
      <c r="A10174" s="5"/>
    </row>
    <row r="10175" spans="1:1" hidden="1">
      <c r="A10175" s="5"/>
    </row>
    <row r="10176" spans="1:1" hidden="1">
      <c r="A10176" s="5"/>
    </row>
    <row r="10177" spans="1:1" hidden="1">
      <c r="A10177" s="5"/>
    </row>
    <row r="10178" spans="1:1" hidden="1">
      <c r="A10178" s="5"/>
    </row>
    <row r="10179" spans="1:1" hidden="1">
      <c r="A10179" s="5"/>
    </row>
    <row r="10180" spans="1:1" hidden="1">
      <c r="A10180" s="5"/>
    </row>
    <row r="10181" spans="1:1" hidden="1">
      <c r="A10181" s="5"/>
    </row>
    <row r="10182" spans="1:1" hidden="1">
      <c r="A10182" s="5"/>
    </row>
    <row r="10183" spans="1:1" hidden="1">
      <c r="A10183" s="5"/>
    </row>
    <row r="10184" spans="1:1" hidden="1">
      <c r="A10184" s="5"/>
    </row>
    <row r="10185" spans="1:1" hidden="1">
      <c r="A10185" s="5"/>
    </row>
    <row r="10186" spans="1:1" hidden="1">
      <c r="A10186" s="5"/>
    </row>
    <row r="10187" spans="1:1" hidden="1">
      <c r="A10187" s="5"/>
    </row>
    <row r="10188" spans="1:1" hidden="1">
      <c r="A10188" s="5"/>
    </row>
    <row r="10189" spans="1:1" hidden="1">
      <c r="A10189" s="5"/>
    </row>
    <row r="10190" spans="1:1" hidden="1">
      <c r="A10190" s="5"/>
    </row>
    <row r="10191" spans="1:1" hidden="1">
      <c r="A10191" s="5"/>
    </row>
    <row r="10192" spans="1:1" hidden="1">
      <c r="A10192" s="5"/>
    </row>
    <row r="10193" spans="1:1" hidden="1">
      <c r="A10193" s="5"/>
    </row>
    <row r="10194" spans="1:1" hidden="1">
      <c r="A10194" s="5"/>
    </row>
    <row r="10195" spans="1:1" hidden="1">
      <c r="A10195" s="5"/>
    </row>
    <row r="10196" spans="1:1" hidden="1">
      <c r="A10196" s="5"/>
    </row>
    <row r="10197" spans="1:1" hidden="1">
      <c r="A10197" s="5"/>
    </row>
    <row r="10198" spans="1:1" hidden="1">
      <c r="A10198" s="5"/>
    </row>
    <row r="10199" spans="1:1" hidden="1">
      <c r="A10199" s="5"/>
    </row>
    <row r="10200" spans="1:1" hidden="1">
      <c r="A10200" s="5"/>
    </row>
    <row r="10201" spans="1:1" hidden="1">
      <c r="A10201" s="5"/>
    </row>
    <row r="10202" spans="1:1" hidden="1">
      <c r="A10202" s="5"/>
    </row>
    <row r="10203" spans="1:1" hidden="1">
      <c r="A10203" s="5"/>
    </row>
    <row r="10204" spans="1:1" hidden="1">
      <c r="A10204" s="5"/>
    </row>
    <row r="10205" spans="1:1" hidden="1">
      <c r="A10205" s="5"/>
    </row>
    <row r="10206" spans="1:1" hidden="1">
      <c r="A10206" s="5"/>
    </row>
    <row r="10207" spans="1:1" hidden="1">
      <c r="A10207" s="5"/>
    </row>
    <row r="10208" spans="1:1" hidden="1">
      <c r="A10208" s="5"/>
    </row>
    <row r="10209" spans="1:1" hidden="1">
      <c r="A10209" s="5"/>
    </row>
    <row r="10210" spans="1:1" hidden="1">
      <c r="A10210" s="5"/>
    </row>
    <row r="10211" spans="1:1" hidden="1">
      <c r="A10211" s="5"/>
    </row>
    <row r="10212" spans="1:1" hidden="1">
      <c r="A10212" s="5"/>
    </row>
    <row r="10213" spans="1:1" hidden="1">
      <c r="A10213" s="5"/>
    </row>
    <row r="10214" spans="1:1" hidden="1">
      <c r="A10214" s="5"/>
    </row>
    <row r="10215" spans="1:1" hidden="1">
      <c r="A10215" s="5"/>
    </row>
    <row r="10216" spans="1:1" hidden="1">
      <c r="A10216" s="5"/>
    </row>
    <row r="10217" spans="1:1" hidden="1">
      <c r="A10217" s="5"/>
    </row>
    <row r="10218" spans="1:1" hidden="1">
      <c r="A10218" s="5"/>
    </row>
    <row r="10219" spans="1:1" hidden="1">
      <c r="A10219" s="5"/>
    </row>
    <row r="10220" spans="1:1" hidden="1">
      <c r="A10220" s="5"/>
    </row>
    <row r="10221" spans="1:1" hidden="1">
      <c r="A10221" s="5"/>
    </row>
    <row r="10222" spans="1:1" hidden="1">
      <c r="A10222" s="5"/>
    </row>
    <row r="10223" spans="1:1" hidden="1">
      <c r="A10223" s="5"/>
    </row>
    <row r="10224" spans="1:1" hidden="1">
      <c r="A10224" s="5"/>
    </row>
    <row r="10225" spans="1:1" hidden="1">
      <c r="A10225" s="5"/>
    </row>
    <row r="10226" spans="1:1" hidden="1">
      <c r="A10226" s="5"/>
    </row>
    <row r="10227" spans="1:1" hidden="1">
      <c r="A10227" s="5"/>
    </row>
    <row r="10228" spans="1:1" hidden="1">
      <c r="A10228" s="5"/>
    </row>
    <row r="10229" spans="1:1" hidden="1">
      <c r="A10229" s="5"/>
    </row>
    <row r="10230" spans="1:1" hidden="1">
      <c r="A10230" s="5"/>
    </row>
    <row r="10231" spans="1:1" hidden="1">
      <c r="A10231" s="5"/>
    </row>
    <row r="10232" spans="1:1" hidden="1">
      <c r="A10232" s="5"/>
    </row>
    <row r="10233" spans="1:1" hidden="1">
      <c r="A10233" s="5"/>
    </row>
    <row r="10234" spans="1:1" hidden="1">
      <c r="A10234" s="5"/>
    </row>
    <row r="10235" spans="1:1" hidden="1">
      <c r="A10235" s="5"/>
    </row>
    <row r="10236" spans="1:1" hidden="1">
      <c r="A10236" s="5"/>
    </row>
    <row r="10237" spans="1:1" hidden="1">
      <c r="A10237" s="5"/>
    </row>
    <row r="10238" spans="1:1" hidden="1">
      <c r="A10238" s="5"/>
    </row>
    <row r="10239" spans="1:1" hidden="1">
      <c r="A10239" s="5"/>
    </row>
    <row r="10240" spans="1:1" hidden="1">
      <c r="A10240" s="5"/>
    </row>
    <row r="10241" spans="1:1" hidden="1">
      <c r="A10241" s="5"/>
    </row>
    <row r="10242" spans="1:1" hidden="1">
      <c r="A10242" s="5"/>
    </row>
    <row r="10243" spans="1:1" hidden="1">
      <c r="A10243" s="5"/>
    </row>
    <row r="10244" spans="1:1" hidden="1">
      <c r="A10244" s="5"/>
    </row>
    <row r="10245" spans="1:1" hidden="1">
      <c r="A10245" s="5"/>
    </row>
    <row r="10246" spans="1:1" hidden="1">
      <c r="A10246" s="5"/>
    </row>
    <row r="10247" spans="1:1" hidden="1">
      <c r="A10247" s="5"/>
    </row>
    <row r="10248" spans="1:1" hidden="1">
      <c r="A10248" s="5"/>
    </row>
    <row r="10249" spans="1:1" hidden="1">
      <c r="A10249" s="5"/>
    </row>
    <row r="10250" spans="1:1" hidden="1">
      <c r="A10250" s="5"/>
    </row>
    <row r="10251" spans="1:1" hidden="1">
      <c r="A10251" s="5"/>
    </row>
    <row r="10252" spans="1:1" hidden="1">
      <c r="A10252" s="5"/>
    </row>
    <row r="10253" spans="1:1" hidden="1">
      <c r="A10253" s="5"/>
    </row>
    <row r="10254" spans="1:1" hidden="1">
      <c r="A10254" s="5"/>
    </row>
    <row r="10255" spans="1:1" hidden="1">
      <c r="A10255" s="5"/>
    </row>
    <row r="10256" spans="1:1" hidden="1">
      <c r="A10256" s="5"/>
    </row>
    <row r="10257" spans="1:1" hidden="1">
      <c r="A10257" s="5"/>
    </row>
    <row r="10258" spans="1:1" hidden="1">
      <c r="A10258" s="5"/>
    </row>
    <row r="10259" spans="1:1" hidden="1">
      <c r="A10259" s="5"/>
    </row>
    <row r="10260" spans="1:1" hidden="1">
      <c r="A10260" s="5"/>
    </row>
    <row r="10261" spans="1:1" hidden="1">
      <c r="A10261" s="5"/>
    </row>
    <row r="10262" spans="1:1" hidden="1">
      <c r="A10262" s="5"/>
    </row>
    <row r="10263" spans="1:1" hidden="1">
      <c r="A10263" s="5"/>
    </row>
    <row r="10264" spans="1:1" hidden="1">
      <c r="A10264" s="5"/>
    </row>
    <row r="10265" spans="1:1" hidden="1">
      <c r="A10265" s="5"/>
    </row>
    <row r="10266" spans="1:1" hidden="1">
      <c r="A10266" s="5"/>
    </row>
    <row r="10267" spans="1:1" hidden="1">
      <c r="A10267" s="5"/>
    </row>
    <row r="10268" spans="1:1" hidden="1">
      <c r="A10268" s="5"/>
    </row>
    <row r="10269" spans="1:1" hidden="1">
      <c r="A10269" s="5"/>
    </row>
    <row r="10270" spans="1:1" hidden="1">
      <c r="A10270" s="5"/>
    </row>
    <row r="10271" spans="1:1" hidden="1">
      <c r="A10271" s="5"/>
    </row>
    <row r="10272" spans="1:1" hidden="1">
      <c r="A10272" s="5"/>
    </row>
    <row r="10273" spans="1:1" hidden="1">
      <c r="A10273" s="5"/>
    </row>
    <row r="10274" spans="1:1" hidden="1">
      <c r="A10274" s="5"/>
    </row>
    <row r="10275" spans="1:1" hidden="1">
      <c r="A10275" s="5"/>
    </row>
    <row r="10276" spans="1:1" hidden="1">
      <c r="A10276" s="5"/>
    </row>
    <row r="10277" spans="1:1" hidden="1">
      <c r="A10277" s="5"/>
    </row>
    <row r="10278" spans="1:1" hidden="1">
      <c r="A10278" s="5"/>
    </row>
    <row r="10279" spans="1:1" hidden="1">
      <c r="A10279" s="5"/>
    </row>
    <row r="10280" spans="1:1" hidden="1">
      <c r="A10280" s="5"/>
    </row>
    <row r="10281" spans="1:1" hidden="1">
      <c r="A10281" s="5"/>
    </row>
    <row r="10282" spans="1:1" hidden="1">
      <c r="A10282" s="5"/>
    </row>
    <row r="10283" spans="1:1" hidden="1">
      <c r="A10283" s="5"/>
    </row>
    <row r="10284" spans="1:1" hidden="1">
      <c r="A10284" s="5"/>
    </row>
    <row r="10285" spans="1:1" hidden="1">
      <c r="A10285" s="5"/>
    </row>
    <row r="10286" spans="1:1" hidden="1">
      <c r="A10286" s="5"/>
    </row>
    <row r="10287" spans="1:1" hidden="1">
      <c r="A10287" s="5"/>
    </row>
    <row r="10288" spans="1:1" hidden="1">
      <c r="A10288" s="5"/>
    </row>
    <row r="10289" spans="1:1" hidden="1">
      <c r="A10289" s="5"/>
    </row>
    <row r="10290" spans="1:1" hidden="1">
      <c r="A10290" s="5"/>
    </row>
    <row r="10291" spans="1:1" hidden="1">
      <c r="A10291" s="5"/>
    </row>
    <row r="10292" spans="1:1" hidden="1">
      <c r="A10292" s="5"/>
    </row>
    <row r="10293" spans="1:1" hidden="1">
      <c r="A10293" s="5"/>
    </row>
    <row r="10294" spans="1:1" hidden="1">
      <c r="A10294" s="5"/>
    </row>
    <row r="10295" spans="1:1" hidden="1">
      <c r="A10295" s="5"/>
    </row>
    <row r="10296" spans="1:1" hidden="1">
      <c r="A10296" s="5"/>
    </row>
    <row r="10297" spans="1:1" hidden="1">
      <c r="A10297" s="5"/>
    </row>
    <row r="10298" spans="1:1" hidden="1">
      <c r="A10298" s="5"/>
    </row>
    <row r="10299" spans="1:1" hidden="1">
      <c r="A10299" s="5"/>
    </row>
    <row r="10300" spans="1:1" hidden="1">
      <c r="A10300" s="5"/>
    </row>
    <row r="10301" spans="1:1" hidden="1">
      <c r="A10301" s="5"/>
    </row>
    <row r="10302" spans="1:1" hidden="1">
      <c r="A10302" s="5"/>
    </row>
    <row r="10303" spans="1:1" hidden="1">
      <c r="A10303" s="5"/>
    </row>
    <row r="10304" spans="1:1" hidden="1">
      <c r="A10304" s="5"/>
    </row>
    <row r="10305" spans="1:1" hidden="1">
      <c r="A10305" s="5"/>
    </row>
    <row r="10306" spans="1:1" hidden="1">
      <c r="A10306" s="5"/>
    </row>
    <row r="10307" spans="1:1" hidden="1">
      <c r="A10307" s="5"/>
    </row>
    <row r="10308" spans="1:1" hidden="1">
      <c r="A10308" s="5"/>
    </row>
    <row r="10309" spans="1:1" hidden="1">
      <c r="A10309" s="5"/>
    </row>
    <row r="10310" spans="1:1" hidden="1">
      <c r="A10310" s="5"/>
    </row>
    <row r="10311" spans="1:1" hidden="1">
      <c r="A10311" s="5"/>
    </row>
    <row r="10312" spans="1:1" hidden="1">
      <c r="A10312" s="5"/>
    </row>
    <row r="10313" spans="1:1" hidden="1">
      <c r="A10313" s="5"/>
    </row>
    <row r="10314" spans="1:1" hidden="1">
      <c r="A10314" s="5"/>
    </row>
    <row r="10315" spans="1:1" hidden="1">
      <c r="A10315" s="5"/>
    </row>
    <row r="10316" spans="1:1" hidden="1">
      <c r="A10316" s="5"/>
    </row>
    <row r="10317" spans="1:1" hidden="1">
      <c r="A10317" s="5"/>
    </row>
    <row r="10318" spans="1:1" hidden="1">
      <c r="A10318" s="5"/>
    </row>
    <row r="10319" spans="1:1" hidden="1">
      <c r="A10319" s="5"/>
    </row>
    <row r="10320" spans="1:1" hidden="1">
      <c r="A10320" s="5"/>
    </row>
    <row r="10321" spans="1:1" hidden="1">
      <c r="A10321" s="5"/>
    </row>
    <row r="10322" spans="1:1" hidden="1">
      <c r="A10322" s="5"/>
    </row>
    <row r="10323" spans="1:1" hidden="1">
      <c r="A10323" s="5"/>
    </row>
    <row r="10324" spans="1:1" hidden="1">
      <c r="A10324" s="5"/>
    </row>
    <row r="10325" spans="1:1" hidden="1">
      <c r="A10325" s="5"/>
    </row>
    <row r="10326" spans="1:1" hidden="1">
      <c r="A10326" s="5"/>
    </row>
    <row r="10327" spans="1:1" hidden="1">
      <c r="A10327" s="5"/>
    </row>
    <row r="10328" spans="1:1" hidden="1">
      <c r="A10328" s="5"/>
    </row>
    <row r="10329" spans="1:1" hidden="1">
      <c r="A10329" s="5"/>
    </row>
    <row r="10330" spans="1:1" hidden="1">
      <c r="A10330" s="5"/>
    </row>
    <row r="10331" spans="1:1" hidden="1">
      <c r="A10331" s="5"/>
    </row>
    <row r="10332" spans="1:1" hidden="1">
      <c r="A10332" s="5"/>
    </row>
    <row r="10333" spans="1:1" hidden="1">
      <c r="A10333" s="5"/>
    </row>
    <row r="10334" spans="1:1" hidden="1">
      <c r="A10334" s="5"/>
    </row>
    <row r="10335" spans="1:1" hidden="1">
      <c r="A10335" s="5"/>
    </row>
    <row r="10336" spans="1:1" hidden="1">
      <c r="A10336" s="5"/>
    </row>
    <row r="10337" spans="1:1" hidden="1">
      <c r="A10337" s="5"/>
    </row>
    <row r="10338" spans="1:1" hidden="1">
      <c r="A10338" s="5"/>
    </row>
    <row r="10339" spans="1:1" hidden="1">
      <c r="A10339" s="5"/>
    </row>
    <row r="10340" spans="1:1" hidden="1">
      <c r="A10340" s="5"/>
    </row>
    <row r="10341" spans="1:1" hidden="1">
      <c r="A10341" s="5"/>
    </row>
    <row r="10342" spans="1:1" hidden="1">
      <c r="A10342" s="5"/>
    </row>
    <row r="10343" spans="1:1" hidden="1">
      <c r="A10343" s="5"/>
    </row>
    <row r="10344" spans="1:1" hidden="1">
      <c r="A10344" s="5"/>
    </row>
    <row r="10345" spans="1:1" hidden="1">
      <c r="A10345" s="5"/>
    </row>
    <row r="10346" spans="1:1" hidden="1">
      <c r="A10346" s="5"/>
    </row>
    <row r="10347" spans="1:1" hidden="1">
      <c r="A10347" s="5"/>
    </row>
    <row r="10348" spans="1:1" hidden="1">
      <c r="A10348" s="5"/>
    </row>
    <row r="10349" spans="1:1" hidden="1">
      <c r="A10349" s="5"/>
    </row>
    <row r="10350" spans="1:1" hidden="1">
      <c r="A10350" s="5"/>
    </row>
    <row r="10351" spans="1:1" hidden="1">
      <c r="A10351" s="5"/>
    </row>
    <row r="10352" spans="1:1" hidden="1">
      <c r="A10352" s="5"/>
    </row>
    <row r="10353" spans="1:1" hidden="1">
      <c r="A10353" s="5"/>
    </row>
    <row r="10354" spans="1:1" hidden="1">
      <c r="A10354" s="5"/>
    </row>
    <row r="10355" spans="1:1" hidden="1">
      <c r="A10355" s="5"/>
    </row>
    <row r="10356" spans="1:1" hidden="1">
      <c r="A10356" s="5"/>
    </row>
    <row r="10357" spans="1:1" hidden="1">
      <c r="A10357" s="5"/>
    </row>
    <row r="10358" spans="1:1" hidden="1">
      <c r="A10358" s="5"/>
    </row>
    <row r="10359" spans="1:1" hidden="1">
      <c r="A10359" s="5"/>
    </row>
    <row r="10360" spans="1:1" hidden="1">
      <c r="A10360" s="5"/>
    </row>
    <row r="10361" spans="1:1" hidden="1">
      <c r="A10361" s="5"/>
    </row>
    <row r="10362" spans="1:1" hidden="1">
      <c r="A10362" s="5"/>
    </row>
    <row r="10363" spans="1:1" hidden="1">
      <c r="A10363" s="5"/>
    </row>
    <row r="10364" spans="1:1" hidden="1">
      <c r="A10364" s="5"/>
    </row>
    <row r="10365" spans="1:1" hidden="1">
      <c r="A10365" s="5"/>
    </row>
    <row r="10366" spans="1:1" hidden="1">
      <c r="A10366" s="5"/>
    </row>
    <row r="10367" spans="1:1" hidden="1">
      <c r="A10367" s="5"/>
    </row>
    <row r="10368" spans="1:1" hidden="1">
      <c r="A10368" s="5"/>
    </row>
    <row r="10369" spans="1:1" hidden="1">
      <c r="A10369" s="5"/>
    </row>
    <row r="10370" spans="1:1" hidden="1">
      <c r="A10370" s="5"/>
    </row>
    <row r="10371" spans="1:1" hidden="1">
      <c r="A10371" s="5"/>
    </row>
    <row r="10372" spans="1:1" hidden="1">
      <c r="A10372" s="5"/>
    </row>
    <row r="10373" spans="1:1" hidden="1">
      <c r="A10373" s="5"/>
    </row>
    <row r="10374" spans="1:1" hidden="1">
      <c r="A10374" s="5"/>
    </row>
    <row r="10375" spans="1:1" hidden="1">
      <c r="A10375" s="5"/>
    </row>
    <row r="10376" spans="1:1" hidden="1">
      <c r="A10376" s="5"/>
    </row>
    <row r="10377" spans="1:1" hidden="1">
      <c r="A10377" s="5"/>
    </row>
    <row r="10378" spans="1:1" hidden="1">
      <c r="A10378" s="5"/>
    </row>
    <row r="10379" spans="1:1" hidden="1">
      <c r="A10379" s="5"/>
    </row>
    <row r="10380" spans="1:1" hidden="1">
      <c r="A10380" s="5"/>
    </row>
    <row r="10381" spans="1:1" hidden="1">
      <c r="A10381" s="5"/>
    </row>
    <row r="10382" spans="1:1" hidden="1">
      <c r="A10382" s="5"/>
    </row>
    <row r="10383" spans="1:1" hidden="1">
      <c r="A10383" s="5"/>
    </row>
    <row r="10384" spans="1:1" hidden="1">
      <c r="A10384" s="5"/>
    </row>
    <row r="10385" spans="1:1" hidden="1">
      <c r="A10385" s="5"/>
    </row>
    <row r="10386" spans="1:1" hidden="1">
      <c r="A10386" s="5"/>
    </row>
    <row r="10387" spans="1:1" hidden="1">
      <c r="A10387" s="5"/>
    </row>
    <row r="10388" spans="1:1" hidden="1">
      <c r="A10388" s="5"/>
    </row>
    <row r="10389" spans="1:1" hidden="1">
      <c r="A10389" s="5"/>
    </row>
    <row r="10390" spans="1:1" hidden="1">
      <c r="A10390" s="5"/>
    </row>
    <row r="10391" spans="1:1" hidden="1">
      <c r="A10391" s="5"/>
    </row>
    <row r="10392" spans="1:1" hidden="1">
      <c r="A10392" s="5"/>
    </row>
    <row r="10393" spans="1:1" hidden="1">
      <c r="A10393" s="5"/>
    </row>
    <row r="10394" spans="1:1" hidden="1">
      <c r="A10394" s="5"/>
    </row>
    <row r="10395" spans="1:1" hidden="1">
      <c r="A10395" s="5"/>
    </row>
    <row r="10396" spans="1:1" hidden="1">
      <c r="A10396" s="5"/>
    </row>
    <row r="10397" spans="1:1" hidden="1">
      <c r="A10397" s="5"/>
    </row>
    <row r="10398" spans="1:1" hidden="1">
      <c r="A10398" s="5"/>
    </row>
    <row r="10399" spans="1:1" hidden="1">
      <c r="A10399" s="5"/>
    </row>
    <row r="10400" spans="1:1" hidden="1">
      <c r="A10400" s="5"/>
    </row>
    <row r="10401" spans="1:1" hidden="1">
      <c r="A10401" s="5"/>
    </row>
    <row r="10402" spans="1:1" hidden="1">
      <c r="A10402" s="5"/>
    </row>
    <row r="10403" spans="1:1" hidden="1">
      <c r="A10403" s="5"/>
    </row>
    <row r="10404" spans="1:1" hidden="1">
      <c r="A10404" s="5"/>
    </row>
    <row r="10405" spans="1:1" hidden="1">
      <c r="A10405" s="5"/>
    </row>
    <row r="10406" spans="1:1" hidden="1">
      <c r="A10406" s="5"/>
    </row>
    <row r="10407" spans="1:1" hidden="1">
      <c r="A10407" s="5"/>
    </row>
    <row r="10408" spans="1:1" hidden="1">
      <c r="A10408" s="5"/>
    </row>
    <row r="10409" spans="1:1" hidden="1">
      <c r="A10409" s="5"/>
    </row>
    <row r="10410" spans="1:1" hidden="1">
      <c r="A10410" s="5"/>
    </row>
    <row r="10411" spans="1:1" hidden="1">
      <c r="A10411" s="5"/>
    </row>
    <row r="10412" spans="1:1" hidden="1">
      <c r="A10412" s="5"/>
    </row>
    <row r="10413" spans="1:1" hidden="1">
      <c r="A10413" s="5"/>
    </row>
    <row r="10414" spans="1:1" hidden="1">
      <c r="A10414" s="5"/>
    </row>
    <row r="10415" spans="1:1" hidden="1">
      <c r="A10415" s="5"/>
    </row>
    <row r="10416" spans="1:1" hidden="1">
      <c r="A10416" s="5"/>
    </row>
    <row r="10417" spans="1:1" hidden="1">
      <c r="A10417" s="5"/>
    </row>
    <row r="10418" spans="1:1" hidden="1">
      <c r="A10418" s="5"/>
    </row>
    <row r="10419" spans="1:1" hidden="1">
      <c r="A10419" s="5"/>
    </row>
    <row r="10420" spans="1:1" hidden="1">
      <c r="A10420" s="5"/>
    </row>
    <row r="10421" spans="1:1" hidden="1">
      <c r="A10421" s="5"/>
    </row>
    <row r="10422" spans="1:1" hidden="1">
      <c r="A10422" s="5"/>
    </row>
    <row r="10423" spans="1:1" hidden="1">
      <c r="A10423" s="5"/>
    </row>
    <row r="10424" spans="1:1" hidden="1">
      <c r="A10424" s="5"/>
    </row>
    <row r="10425" spans="1:1" hidden="1">
      <c r="A10425" s="5"/>
    </row>
    <row r="10426" spans="1:1" hidden="1">
      <c r="A10426" s="5"/>
    </row>
    <row r="10427" spans="1:1" hidden="1">
      <c r="A10427" s="5"/>
    </row>
    <row r="10428" spans="1:1" hidden="1">
      <c r="A10428" s="5"/>
    </row>
    <row r="10429" spans="1:1" hidden="1">
      <c r="A10429" s="5"/>
    </row>
    <row r="10430" spans="1:1" hidden="1">
      <c r="A10430" s="5"/>
    </row>
    <row r="10431" spans="1:1" hidden="1">
      <c r="A10431" s="5"/>
    </row>
    <row r="10432" spans="1:1" hidden="1">
      <c r="A10432" s="5"/>
    </row>
    <row r="10433" spans="1:1" hidden="1">
      <c r="A10433" s="5"/>
    </row>
    <row r="10434" spans="1:1" hidden="1">
      <c r="A10434" s="5"/>
    </row>
    <row r="10435" spans="1:1" hidden="1">
      <c r="A10435" s="5"/>
    </row>
    <row r="10436" spans="1:1" hidden="1">
      <c r="A10436" s="5"/>
    </row>
    <row r="10437" spans="1:1" hidden="1">
      <c r="A10437" s="5"/>
    </row>
    <row r="10438" spans="1:1" hidden="1">
      <c r="A10438" s="5"/>
    </row>
    <row r="10439" spans="1:1" hidden="1">
      <c r="A10439" s="5"/>
    </row>
    <row r="10440" spans="1:1" hidden="1">
      <c r="A10440" s="5"/>
    </row>
    <row r="10441" spans="1:1" hidden="1">
      <c r="A10441" s="5"/>
    </row>
    <row r="10442" spans="1:1" hidden="1">
      <c r="A10442" s="5"/>
    </row>
    <row r="10443" spans="1:1" hidden="1">
      <c r="A10443" s="5"/>
    </row>
    <row r="10444" spans="1:1" hidden="1">
      <c r="A10444" s="5"/>
    </row>
    <row r="10445" spans="1:1" hidden="1">
      <c r="A10445" s="5"/>
    </row>
    <row r="10446" spans="1:1" hidden="1">
      <c r="A10446" s="5"/>
    </row>
    <row r="10447" spans="1:1" hidden="1">
      <c r="A10447" s="5"/>
    </row>
    <row r="10448" spans="1:1" hidden="1">
      <c r="A10448" s="5"/>
    </row>
    <row r="10449" spans="1:1" hidden="1">
      <c r="A10449" s="5"/>
    </row>
    <row r="10450" spans="1:1" hidden="1">
      <c r="A10450" s="5"/>
    </row>
    <row r="10451" spans="1:1" hidden="1">
      <c r="A10451" s="5"/>
    </row>
    <row r="10452" spans="1:1" hidden="1">
      <c r="A10452" s="5"/>
    </row>
    <row r="10453" spans="1:1" hidden="1">
      <c r="A10453" s="5"/>
    </row>
    <row r="10454" spans="1:1" hidden="1">
      <c r="A10454" s="5"/>
    </row>
    <row r="10455" spans="1:1" hidden="1">
      <c r="A10455" s="5"/>
    </row>
    <row r="10456" spans="1:1" hidden="1">
      <c r="A10456" s="5"/>
    </row>
    <row r="10457" spans="1:1" hidden="1">
      <c r="A10457" s="5"/>
    </row>
    <row r="10458" spans="1:1" hidden="1">
      <c r="A10458" s="5"/>
    </row>
    <row r="10459" spans="1:1" hidden="1">
      <c r="A10459" s="5"/>
    </row>
    <row r="10460" spans="1:1" hidden="1">
      <c r="A10460" s="5"/>
    </row>
    <row r="10461" spans="1:1" hidden="1">
      <c r="A10461" s="5"/>
    </row>
    <row r="10462" spans="1:1" hidden="1">
      <c r="A10462" s="5"/>
    </row>
    <row r="10463" spans="1:1" hidden="1">
      <c r="A10463" s="5"/>
    </row>
    <row r="10464" spans="1:1" hidden="1">
      <c r="A10464" s="5"/>
    </row>
    <row r="10465" spans="1:1" hidden="1">
      <c r="A10465" s="5"/>
    </row>
    <row r="10466" spans="1:1" hidden="1">
      <c r="A10466" s="5"/>
    </row>
    <row r="10467" spans="1:1" hidden="1">
      <c r="A10467" s="5"/>
    </row>
    <row r="10468" spans="1:1" hidden="1">
      <c r="A10468" s="5"/>
    </row>
    <row r="10469" spans="1:1" hidden="1">
      <c r="A10469" s="5"/>
    </row>
    <row r="10470" spans="1:1" hidden="1">
      <c r="A10470" s="5"/>
    </row>
    <row r="10471" spans="1:1" hidden="1">
      <c r="A10471" s="5"/>
    </row>
    <row r="10472" spans="1:1" hidden="1">
      <c r="A10472" s="5"/>
    </row>
    <row r="10473" spans="1:1" hidden="1">
      <c r="A10473" s="5"/>
    </row>
    <row r="10474" spans="1:1" hidden="1">
      <c r="A10474" s="5"/>
    </row>
    <row r="10475" spans="1:1" hidden="1">
      <c r="A10475" s="5"/>
    </row>
    <row r="10476" spans="1:1" hidden="1">
      <c r="A10476" s="5"/>
    </row>
    <row r="10477" spans="1:1" hidden="1">
      <c r="A10477" s="5"/>
    </row>
    <row r="10478" spans="1:1" hidden="1">
      <c r="A10478" s="5"/>
    </row>
    <row r="10479" spans="1:1" hidden="1">
      <c r="A10479" s="5"/>
    </row>
    <row r="10480" spans="1:1" hidden="1">
      <c r="A10480" s="5"/>
    </row>
    <row r="10481" spans="1:1" hidden="1">
      <c r="A10481" s="5"/>
    </row>
    <row r="10482" spans="1:1" hidden="1">
      <c r="A10482" s="5"/>
    </row>
    <row r="10483" spans="1:1" hidden="1">
      <c r="A10483" s="5"/>
    </row>
    <row r="10484" spans="1:1" hidden="1">
      <c r="A10484" s="5"/>
    </row>
    <row r="10485" spans="1:1" hidden="1">
      <c r="A10485" s="5"/>
    </row>
    <row r="10486" spans="1:1" hidden="1">
      <c r="A10486" s="5"/>
    </row>
    <row r="10487" spans="1:1" hidden="1">
      <c r="A10487" s="5"/>
    </row>
    <row r="10488" spans="1:1" hidden="1">
      <c r="A10488" s="5"/>
    </row>
    <row r="10489" spans="1:1" hidden="1">
      <c r="A10489" s="5"/>
    </row>
    <row r="10490" spans="1:1" hidden="1">
      <c r="A10490" s="5"/>
    </row>
    <row r="10491" spans="1:1" hidden="1">
      <c r="A10491" s="5"/>
    </row>
    <row r="10492" spans="1:1" hidden="1">
      <c r="A10492" s="5"/>
    </row>
    <row r="10493" spans="1:1" hidden="1">
      <c r="A10493" s="5"/>
    </row>
    <row r="10494" spans="1:1" hidden="1">
      <c r="A10494" s="5"/>
    </row>
    <row r="10495" spans="1:1" hidden="1">
      <c r="A10495" s="5"/>
    </row>
    <row r="10496" spans="1:1" hidden="1">
      <c r="A10496" s="5"/>
    </row>
    <row r="10497" spans="1:1" hidden="1">
      <c r="A10497" s="5"/>
    </row>
    <row r="10498" spans="1:1" hidden="1">
      <c r="A10498" s="5"/>
    </row>
    <row r="10499" spans="1:1" hidden="1">
      <c r="A10499" s="5"/>
    </row>
    <row r="10500" spans="1:1" hidden="1">
      <c r="A10500" s="5"/>
    </row>
    <row r="10501" spans="1:1" hidden="1">
      <c r="A10501" s="5"/>
    </row>
    <row r="10502" spans="1:1" hidden="1">
      <c r="A10502" s="5"/>
    </row>
    <row r="10503" spans="1:1" hidden="1">
      <c r="A10503" s="5"/>
    </row>
    <row r="10504" spans="1:1" hidden="1">
      <c r="A10504" s="5"/>
    </row>
    <row r="10505" spans="1:1" hidden="1">
      <c r="A10505" s="5"/>
    </row>
    <row r="10506" spans="1:1" hidden="1">
      <c r="A10506" s="5"/>
    </row>
    <row r="10507" spans="1:1" hidden="1">
      <c r="A10507" s="5"/>
    </row>
    <row r="10508" spans="1:1" hidden="1">
      <c r="A10508" s="5"/>
    </row>
    <row r="10509" spans="1:1" hidden="1">
      <c r="A10509" s="5"/>
    </row>
    <row r="10510" spans="1:1" hidden="1">
      <c r="A10510" s="5"/>
    </row>
    <row r="10511" spans="1:1" hidden="1">
      <c r="A10511" s="5"/>
    </row>
    <row r="10512" spans="1:1" hidden="1">
      <c r="A10512" s="5"/>
    </row>
    <row r="10513" spans="1:1" hidden="1">
      <c r="A10513" s="5"/>
    </row>
    <row r="10514" spans="1:1" hidden="1">
      <c r="A10514" s="5"/>
    </row>
    <row r="10515" spans="1:1" hidden="1">
      <c r="A10515" s="5"/>
    </row>
    <row r="10516" spans="1:1" hidden="1">
      <c r="A10516" s="5"/>
    </row>
    <row r="10517" spans="1:1" hidden="1">
      <c r="A10517" s="5"/>
    </row>
    <row r="10518" spans="1:1" hidden="1">
      <c r="A10518" s="5"/>
    </row>
    <row r="10519" spans="1:1" hidden="1">
      <c r="A10519" s="5"/>
    </row>
    <row r="10520" spans="1:1" hidden="1">
      <c r="A10520" s="5"/>
    </row>
    <row r="10521" spans="1:1" hidden="1">
      <c r="A10521" s="5"/>
    </row>
    <row r="10522" spans="1:1" hidden="1">
      <c r="A10522" s="5"/>
    </row>
    <row r="10523" spans="1:1" hidden="1">
      <c r="A10523" s="5"/>
    </row>
    <row r="10524" spans="1:1" hidden="1">
      <c r="A10524" s="5"/>
    </row>
    <row r="10525" spans="1:1" hidden="1">
      <c r="A10525" s="5"/>
    </row>
    <row r="10526" spans="1:1" hidden="1">
      <c r="A10526" s="5"/>
    </row>
    <row r="10527" spans="1:1" hidden="1">
      <c r="A10527" s="5"/>
    </row>
    <row r="10528" spans="1:1" hidden="1">
      <c r="A10528" s="5"/>
    </row>
    <row r="10529" spans="1:1" hidden="1">
      <c r="A10529" s="5"/>
    </row>
    <row r="10530" spans="1:1" hidden="1">
      <c r="A10530" s="5"/>
    </row>
    <row r="10531" spans="1:1" hidden="1">
      <c r="A10531" s="5"/>
    </row>
    <row r="10532" spans="1:1" hidden="1">
      <c r="A10532" s="5"/>
    </row>
    <row r="10533" spans="1:1" hidden="1">
      <c r="A10533" s="5"/>
    </row>
    <row r="10534" spans="1:1" hidden="1">
      <c r="A10534" s="5"/>
    </row>
    <row r="10535" spans="1:1" hidden="1">
      <c r="A10535" s="5"/>
    </row>
    <row r="10536" spans="1:1" hidden="1">
      <c r="A10536" s="5"/>
    </row>
    <row r="10537" spans="1:1" hidden="1">
      <c r="A10537" s="5"/>
    </row>
    <row r="10538" spans="1:1" hidden="1">
      <c r="A10538" s="5"/>
    </row>
    <row r="10539" spans="1:1" hidden="1">
      <c r="A10539" s="5"/>
    </row>
    <row r="10540" spans="1:1" hidden="1">
      <c r="A10540" s="5"/>
    </row>
    <row r="10541" spans="1:1" hidden="1">
      <c r="A10541" s="5"/>
    </row>
    <row r="10542" spans="1:1" hidden="1">
      <c r="A10542" s="5"/>
    </row>
    <row r="10543" spans="1:1" hidden="1">
      <c r="A10543" s="5"/>
    </row>
    <row r="10544" spans="1:1" hidden="1">
      <c r="A10544" s="5"/>
    </row>
    <row r="10545" spans="1:1" hidden="1">
      <c r="A10545" s="5"/>
    </row>
    <row r="10546" spans="1:1" hidden="1">
      <c r="A10546" s="5"/>
    </row>
    <row r="10547" spans="1:1" hidden="1">
      <c r="A10547" s="5"/>
    </row>
    <row r="10548" spans="1:1" hidden="1">
      <c r="A10548" s="5"/>
    </row>
    <row r="10549" spans="1:1" hidden="1">
      <c r="A10549" s="5"/>
    </row>
    <row r="10550" spans="1:1" hidden="1">
      <c r="A10550" s="5"/>
    </row>
    <row r="10551" spans="1:1" hidden="1">
      <c r="A10551" s="5"/>
    </row>
    <row r="10552" spans="1:1" hidden="1">
      <c r="A10552" s="5"/>
    </row>
    <row r="10553" spans="1:1" hidden="1">
      <c r="A10553" s="5"/>
    </row>
    <row r="10554" spans="1:1" hidden="1">
      <c r="A10554" s="5"/>
    </row>
    <row r="10555" spans="1:1" hidden="1">
      <c r="A10555" s="5"/>
    </row>
    <row r="10556" spans="1:1" hidden="1">
      <c r="A10556" s="5"/>
    </row>
    <row r="10557" spans="1:1" hidden="1">
      <c r="A10557" s="5"/>
    </row>
    <row r="10558" spans="1:1" hidden="1">
      <c r="A10558" s="5"/>
    </row>
    <row r="10559" spans="1:1" hidden="1">
      <c r="A10559" s="5"/>
    </row>
    <row r="10560" spans="1:1" hidden="1">
      <c r="A10560" s="5"/>
    </row>
    <row r="10561" spans="1:1" hidden="1">
      <c r="A10561" s="5"/>
    </row>
    <row r="10562" spans="1:1" hidden="1">
      <c r="A10562" s="5"/>
    </row>
    <row r="10563" spans="1:1" hidden="1">
      <c r="A10563" s="5"/>
    </row>
    <row r="10564" spans="1:1" hidden="1">
      <c r="A10564" s="5"/>
    </row>
    <row r="10565" spans="1:1" hidden="1">
      <c r="A10565" s="5"/>
    </row>
    <row r="10566" spans="1:1" hidden="1">
      <c r="A10566" s="5"/>
    </row>
    <row r="10567" spans="1:1" hidden="1">
      <c r="A10567" s="5"/>
    </row>
    <row r="10568" spans="1:1" hidden="1">
      <c r="A10568" s="5"/>
    </row>
    <row r="10569" spans="1:1" hidden="1">
      <c r="A10569" s="5"/>
    </row>
    <row r="10570" spans="1:1" hidden="1">
      <c r="A10570" s="5"/>
    </row>
    <row r="10571" spans="1:1" hidden="1">
      <c r="A10571" s="5"/>
    </row>
    <row r="10572" spans="1:1" hidden="1">
      <c r="A10572" s="5"/>
    </row>
    <row r="10573" spans="1:1" hidden="1">
      <c r="A10573" s="5"/>
    </row>
    <row r="10574" spans="1:1" hidden="1">
      <c r="A10574" s="5"/>
    </row>
    <row r="10575" spans="1:1" hidden="1">
      <c r="A10575" s="5"/>
    </row>
    <row r="10576" spans="1:1" hidden="1">
      <c r="A10576" s="5"/>
    </row>
    <row r="10577" spans="1:1" hidden="1">
      <c r="A10577" s="5"/>
    </row>
    <row r="10578" spans="1:1" hidden="1">
      <c r="A10578" s="5"/>
    </row>
    <row r="10579" spans="1:1" hidden="1">
      <c r="A10579" s="5"/>
    </row>
    <row r="10580" spans="1:1" hidden="1">
      <c r="A10580" s="5"/>
    </row>
    <row r="10581" spans="1:1" hidden="1">
      <c r="A10581" s="5"/>
    </row>
    <row r="10582" spans="1:1" hidden="1">
      <c r="A10582" s="5"/>
    </row>
    <row r="10583" spans="1:1" hidden="1">
      <c r="A10583" s="5"/>
    </row>
    <row r="10584" spans="1:1" hidden="1">
      <c r="A10584" s="5"/>
    </row>
    <row r="10585" spans="1:1" hidden="1">
      <c r="A10585" s="5"/>
    </row>
    <row r="10586" spans="1:1" hidden="1">
      <c r="A10586" s="5"/>
    </row>
    <row r="10587" spans="1:1" hidden="1">
      <c r="A10587" s="5"/>
    </row>
    <row r="10588" spans="1:1" hidden="1">
      <c r="A10588" s="5"/>
    </row>
    <row r="10589" spans="1:1" hidden="1">
      <c r="A10589" s="5"/>
    </row>
    <row r="10590" spans="1:1" hidden="1">
      <c r="A10590" s="5"/>
    </row>
    <row r="10591" spans="1:1" hidden="1">
      <c r="A10591" s="5"/>
    </row>
    <row r="10592" spans="1:1" hidden="1">
      <c r="A10592" s="5"/>
    </row>
    <row r="10593" spans="1:1" hidden="1">
      <c r="A10593" s="5"/>
    </row>
    <row r="10594" spans="1:1" hidden="1">
      <c r="A10594" s="5"/>
    </row>
    <row r="10595" spans="1:1" hidden="1">
      <c r="A10595" s="5"/>
    </row>
    <row r="10596" spans="1:1" hidden="1">
      <c r="A10596" s="5"/>
    </row>
    <row r="10597" spans="1:1" hidden="1">
      <c r="A10597" s="5"/>
    </row>
    <row r="10598" spans="1:1" hidden="1">
      <c r="A10598" s="5"/>
    </row>
    <row r="10599" spans="1:1" hidden="1">
      <c r="A10599" s="5"/>
    </row>
    <row r="10600" spans="1:1" hidden="1">
      <c r="A10600" s="5"/>
    </row>
    <row r="10601" spans="1:1" hidden="1">
      <c r="A10601" s="5"/>
    </row>
    <row r="10602" spans="1:1" hidden="1">
      <c r="A10602" s="5"/>
    </row>
    <row r="10603" spans="1:1" hidden="1">
      <c r="A10603" s="5"/>
    </row>
    <row r="10604" spans="1:1" hidden="1">
      <c r="A10604" s="5"/>
    </row>
    <row r="10605" spans="1:1" hidden="1">
      <c r="A10605" s="5"/>
    </row>
    <row r="10606" spans="1:1" hidden="1">
      <c r="A10606" s="5"/>
    </row>
    <row r="10607" spans="1:1" hidden="1">
      <c r="A10607" s="5"/>
    </row>
    <row r="10608" spans="1:1" hidden="1">
      <c r="A10608" s="5"/>
    </row>
    <row r="10609" spans="1:1" hidden="1">
      <c r="A10609" s="5"/>
    </row>
    <row r="10610" spans="1:1" hidden="1">
      <c r="A10610" s="5"/>
    </row>
    <row r="10611" spans="1:1" hidden="1">
      <c r="A10611" s="5"/>
    </row>
    <row r="10612" spans="1:1" hidden="1">
      <c r="A10612" s="5"/>
    </row>
    <row r="10613" spans="1:1" hidden="1">
      <c r="A10613" s="5"/>
    </row>
    <row r="10614" spans="1:1" hidden="1">
      <c r="A10614" s="5"/>
    </row>
    <row r="10615" spans="1:1" hidden="1">
      <c r="A10615" s="5"/>
    </row>
    <row r="10616" spans="1:1" hidden="1">
      <c r="A10616" s="5"/>
    </row>
    <row r="10617" spans="1:1" hidden="1">
      <c r="A10617" s="5"/>
    </row>
    <row r="10618" spans="1:1" hidden="1">
      <c r="A10618" s="5"/>
    </row>
    <row r="10619" spans="1:1" hidden="1">
      <c r="A10619" s="5"/>
    </row>
    <row r="10620" spans="1:1" hidden="1">
      <c r="A10620" s="5"/>
    </row>
    <row r="10621" spans="1:1" hidden="1">
      <c r="A10621" s="5"/>
    </row>
    <row r="10622" spans="1:1" hidden="1">
      <c r="A10622" s="5"/>
    </row>
    <row r="10623" spans="1:1" hidden="1">
      <c r="A10623" s="5"/>
    </row>
    <row r="10624" spans="1:1" hidden="1">
      <c r="A10624" s="5"/>
    </row>
    <row r="10625" spans="1:1" hidden="1">
      <c r="A10625" s="5"/>
    </row>
    <row r="10626" spans="1:1" hidden="1">
      <c r="A10626" s="5"/>
    </row>
    <row r="10627" spans="1:1" hidden="1">
      <c r="A10627" s="5"/>
    </row>
    <row r="10628" spans="1:1" hidden="1">
      <c r="A10628" s="5"/>
    </row>
    <row r="10629" spans="1:1" hidden="1">
      <c r="A10629" s="5"/>
    </row>
    <row r="10630" spans="1:1" hidden="1">
      <c r="A10630" s="5"/>
    </row>
    <row r="10631" spans="1:1" hidden="1">
      <c r="A10631" s="5"/>
    </row>
    <row r="10632" spans="1:1" hidden="1">
      <c r="A10632" s="5"/>
    </row>
    <row r="10633" spans="1:1" hidden="1">
      <c r="A10633" s="5"/>
    </row>
    <row r="10634" spans="1:1" hidden="1">
      <c r="A10634" s="5"/>
    </row>
    <row r="10635" spans="1:1" hidden="1">
      <c r="A10635" s="5"/>
    </row>
    <row r="10636" spans="1:1" hidden="1">
      <c r="A10636" s="5"/>
    </row>
    <row r="10637" spans="1:1" hidden="1">
      <c r="A10637" s="5"/>
    </row>
    <row r="10638" spans="1:1" hidden="1">
      <c r="A10638" s="5"/>
    </row>
    <row r="10639" spans="1:1" hidden="1">
      <c r="A10639" s="5"/>
    </row>
    <row r="10640" spans="1:1" hidden="1">
      <c r="A10640" s="5"/>
    </row>
    <row r="10641" spans="1:1" hidden="1">
      <c r="A10641" s="5"/>
    </row>
    <row r="10642" spans="1:1" hidden="1">
      <c r="A10642" s="5"/>
    </row>
    <row r="10643" spans="1:1" hidden="1">
      <c r="A10643" s="5"/>
    </row>
    <row r="10644" spans="1:1" hidden="1">
      <c r="A10644" s="5"/>
    </row>
    <row r="10645" spans="1:1" hidden="1">
      <c r="A10645" s="5"/>
    </row>
    <row r="10646" spans="1:1" hidden="1">
      <c r="A10646" s="5"/>
    </row>
    <row r="10647" spans="1:1" hidden="1">
      <c r="A10647" s="5"/>
    </row>
    <row r="10648" spans="1:1" hidden="1">
      <c r="A10648" s="5"/>
    </row>
    <row r="10649" spans="1:1" hidden="1">
      <c r="A10649" s="5"/>
    </row>
    <row r="10650" spans="1:1" hidden="1">
      <c r="A10650" s="5"/>
    </row>
    <row r="10651" spans="1:1" hidden="1">
      <c r="A10651" s="5"/>
    </row>
    <row r="10652" spans="1:1" hidden="1">
      <c r="A10652" s="5"/>
    </row>
    <row r="10653" spans="1:1" hidden="1">
      <c r="A10653" s="5"/>
    </row>
    <row r="10654" spans="1:1" hidden="1">
      <c r="A10654" s="5"/>
    </row>
    <row r="10655" spans="1:1" hidden="1">
      <c r="A10655" s="5"/>
    </row>
    <row r="10656" spans="1:1" hidden="1">
      <c r="A10656" s="5"/>
    </row>
    <row r="10657" spans="1:1" hidden="1">
      <c r="A10657" s="5"/>
    </row>
    <row r="10658" spans="1:1" hidden="1">
      <c r="A10658" s="5"/>
    </row>
    <row r="10659" spans="1:1" hidden="1">
      <c r="A10659" s="5"/>
    </row>
    <row r="10660" spans="1:1" hidden="1">
      <c r="A10660" s="5"/>
    </row>
    <row r="10661" spans="1:1" hidden="1">
      <c r="A10661" s="5"/>
    </row>
    <row r="10662" spans="1:1" hidden="1">
      <c r="A10662" s="5"/>
    </row>
    <row r="10663" spans="1:1" hidden="1">
      <c r="A10663" s="5"/>
    </row>
    <row r="10664" spans="1:1" hidden="1">
      <c r="A10664" s="5"/>
    </row>
    <row r="10665" spans="1:1" hidden="1">
      <c r="A10665" s="5"/>
    </row>
    <row r="10666" spans="1:1" hidden="1">
      <c r="A10666" s="5"/>
    </row>
    <row r="10667" spans="1:1" hidden="1">
      <c r="A10667" s="5"/>
    </row>
    <row r="10668" spans="1:1" hidden="1">
      <c r="A10668" s="5"/>
    </row>
    <row r="10669" spans="1:1" hidden="1">
      <c r="A10669" s="5"/>
    </row>
    <row r="10670" spans="1:1" hidden="1">
      <c r="A10670" s="5"/>
    </row>
    <row r="10671" spans="1:1" hidden="1">
      <c r="A10671" s="5"/>
    </row>
    <row r="10672" spans="1:1" hidden="1">
      <c r="A10672" s="5"/>
    </row>
    <row r="10673" spans="1:1" hidden="1">
      <c r="A10673" s="5"/>
    </row>
    <row r="10674" spans="1:1" hidden="1">
      <c r="A10674" s="5"/>
    </row>
    <row r="10675" spans="1:1" hidden="1">
      <c r="A10675" s="5"/>
    </row>
    <row r="10676" spans="1:1" hidden="1">
      <c r="A10676" s="5"/>
    </row>
    <row r="10677" spans="1:1" hidden="1">
      <c r="A10677" s="5"/>
    </row>
    <row r="10678" spans="1:1" hidden="1">
      <c r="A10678" s="5"/>
    </row>
    <row r="10679" spans="1:1" hidden="1">
      <c r="A10679" s="5"/>
    </row>
    <row r="10680" spans="1:1" hidden="1">
      <c r="A10680" s="5"/>
    </row>
    <row r="10681" spans="1:1" hidden="1">
      <c r="A10681" s="5"/>
    </row>
    <row r="10682" spans="1:1" hidden="1">
      <c r="A10682" s="5"/>
    </row>
    <row r="10683" spans="1:1" hidden="1">
      <c r="A10683" s="5"/>
    </row>
    <row r="10684" spans="1:1" hidden="1">
      <c r="A10684" s="5"/>
    </row>
    <row r="10685" spans="1:1" hidden="1">
      <c r="A10685" s="5"/>
    </row>
    <row r="10686" spans="1:1" hidden="1">
      <c r="A10686" s="5"/>
    </row>
    <row r="10687" spans="1:1" hidden="1">
      <c r="A10687" s="5"/>
    </row>
    <row r="10688" spans="1:1" hidden="1">
      <c r="A10688" s="5"/>
    </row>
    <row r="10689" spans="1:1" hidden="1">
      <c r="A10689" s="5"/>
    </row>
    <row r="10690" spans="1:1" hidden="1">
      <c r="A10690" s="5"/>
    </row>
    <row r="10691" spans="1:1" hidden="1">
      <c r="A10691" s="5"/>
    </row>
    <row r="10692" spans="1:1" hidden="1">
      <c r="A10692" s="5"/>
    </row>
    <row r="10693" spans="1:1" hidden="1">
      <c r="A10693" s="5"/>
    </row>
    <row r="10694" spans="1:1" hidden="1">
      <c r="A10694" s="5"/>
    </row>
    <row r="10695" spans="1:1" hidden="1">
      <c r="A10695" s="5"/>
    </row>
    <row r="10696" spans="1:1" hidden="1">
      <c r="A10696" s="5"/>
    </row>
    <row r="10697" spans="1:1" hidden="1">
      <c r="A10697" s="5"/>
    </row>
    <row r="10698" spans="1:1" hidden="1">
      <c r="A10698" s="5"/>
    </row>
    <row r="10699" spans="1:1" hidden="1">
      <c r="A10699" s="5"/>
    </row>
    <row r="10700" spans="1:1" hidden="1">
      <c r="A10700" s="5"/>
    </row>
    <row r="10701" spans="1:1" hidden="1">
      <c r="A10701" s="5"/>
    </row>
    <row r="10702" spans="1:1" hidden="1">
      <c r="A10702" s="5"/>
    </row>
    <row r="10703" spans="1:1" hidden="1">
      <c r="A10703" s="5"/>
    </row>
    <row r="10704" spans="1:1" hidden="1">
      <c r="A10704" s="5"/>
    </row>
    <row r="10705" spans="1:1" hidden="1">
      <c r="A10705" s="5"/>
    </row>
    <row r="10706" spans="1:1" hidden="1">
      <c r="A10706" s="5"/>
    </row>
    <row r="10707" spans="1:1" hidden="1">
      <c r="A10707" s="5"/>
    </row>
    <row r="10708" spans="1:1" hidden="1">
      <c r="A10708" s="5"/>
    </row>
    <row r="10709" spans="1:1" hidden="1">
      <c r="A10709" s="5"/>
    </row>
    <row r="10710" spans="1:1" hidden="1">
      <c r="A10710" s="5"/>
    </row>
    <row r="10711" spans="1:1" hidden="1">
      <c r="A10711" s="5"/>
    </row>
    <row r="10712" spans="1:1" hidden="1">
      <c r="A10712" s="5"/>
    </row>
    <row r="10713" spans="1:1" hidden="1">
      <c r="A10713" s="5"/>
    </row>
    <row r="10714" spans="1:1" hidden="1">
      <c r="A10714" s="5"/>
    </row>
    <row r="10715" spans="1:1" hidden="1">
      <c r="A10715" s="5"/>
    </row>
    <row r="10716" spans="1:1" hidden="1">
      <c r="A10716" s="5"/>
    </row>
    <row r="10717" spans="1:1" hidden="1">
      <c r="A10717" s="5"/>
    </row>
    <row r="10718" spans="1:1" hidden="1">
      <c r="A10718" s="5"/>
    </row>
    <row r="10719" spans="1:1" hidden="1">
      <c r="A10719" s="5"/>
    </row>
    <row r="10720" spans="1:1" hidden="1">
      <c r="A10720" s="5"/>
    </row>
    <row r="10721" spans="1:1" hidden="1">
      <c r="A10721" s="5"/>
    </row>
    <row r="10722" spans="1:1" hidden="1">
      <c r="A10722" s="5"/>
    </row>
    <row r="10723" spans="1:1" hidden="1">
      <c r="A10723" s="5"/>
    </row>
    <row r="10724" spans="1:1" hidden="1">
      <c r="A10724" s="5"/>
    </row>
    <row r="10725" spans="1:1" hidden="1">
      <c r="A10725" s="5"/>
    </row>
    <row r="10726" spans="1:1" hidden="1">
      <c r="A10726" s="5"/>
    </row>
    <row r="10727" spans="1:1" hidden="1">
      <c r="A10727" s="5"/>
    </row>
    <row r="10728" spans="1:1" hidden="1">
      <c r="A10728" s="5"/>
    </row>
    <row r="10729" spans="1:1" hidden="1">
      <c r="A10729" s="5"/>
    </row>
    <row r="10730" spans="1:1" hidden="1">
      <c r="A10730" s="5"/>
    </row>
    <row r="10731" spans="1:1" hidden="1">
      <c r="A10731" s="5"/>
    </row>
    <row r="10732" spans="1:1" hidden="1">
      <c r="A10732" s="5"/>
    </row>
    <row r="10733" spans="1:1" hidden="1">
      <c r="A10733" s="5"/>
    </row>
    <row r="10734" spans="1:1" hidden="1">
      <c r="A10734" s="5"/>
    </row>
    <row r="10735" spans="1:1" hidden="1">
      <c r="A10735" s="5"/>
    </row>
    <row r="10736" spans="1:1" hidden="1">
      <c r="A10736" s="5"/>
    </row>
    <row r="10737" spans="1:1" hidden="1">
      <c r="A10737" s="5"/>
    </row>
    <row r="10738" spans="1:1" hidden="1">
      <c r="A10738" s="5"/>
    </row>
    <row r="10739" spans="1:1" hidden="1">
      <c r="A10739" s="5"/>
    </row>
    <row r="10740" spans="1:1" hidden="1">
      <c r="A10740" s="5"/>
    </row>
    <row r="10741" spans="1:1" hidden="1">
      <c r="A10741" s="5"/>
    </row>
    <row r="10742" spans="1:1" hidden="1">
      <c r="A10742" s="5"/>
    </row>
    <row r="10743" spans="1:1" hidden="1">
      <c r="A10743" s="5"/>
    </row>
    <row r="10744" spans="1:1" hidden="1">
      <c r="A10744" s="5"/>
    </row>
    <row r="10745" spans="1:1" hidden="1">
      <c r="A10745" s="5"/>
    </row>
    <row r="10746" spans="1:1" hidden="1">
      <c r="A10746" s="5"/>
    </row>
    <row r="10747" spans="1:1" hidden="1">
      <c r="A10747" s="5"/>
    </row>
    <row r="10748" spans="1:1" hidden="1">
      <c r="A10748" s="5"/>
    </row>
    <row r="10749" spans="1:1" hidden="1">
      <c r="A10749" s="5"/>
    </row>
    <row r="10750" spans="1:1" hidden="1">
      <c r="A10750" s="5"/>
    </row>
    <row r="10751" spans="1:1" hidden="1">
      <c r="A10751" s="5"/>
    </row>
    <row r="10752" spans="1:1" hidden="1">
      <c r="A10752" s="5"/>
    </row>
    <row r="10753" spans="1:1" hidden="1">
      <c r="A10753" s="5"/>
    </row>
    <row r="10754" spans="1:1" hidden="1">
      <c r="A10754" s="5"/>
    </row>
    <row r="10755" spans="1:1" hidden="1">
      <c r="A10755" s="5"/>
    </row>
    <row r="10756" spans="1:1" hidden="1">
      <c r="A10756" s="5"/>
    </row>
    <row r="10757" spans="1:1" hidden="1">
      <c r="A10757" s="5"/>
    </row>
    <row r="10758" spans="1:1" hidden="1">
      <c r="A10758" s="5"/>
    </row>
    <row r="10759" spans="1:1" hidden="1">
      <c r="A10759" s="5"/>
    </row>
    <row r="10760" spans="1:1" hidden="1">
      <c r="A10760" s="5"/>
    </row>
    <row r="10761" spans="1:1" hidden="1">
      <c r="A10761" s="5"/>
    </row>
    <row r="10762" spans="1:1" hidden="1">
      <c r="A10762" s="5"/>
    </row>
    <row r="10763" spans="1:1" hidden="1">
      <c r="A10763" s="5"/>
    </row>
    <row r="10764" spans="1:1" hidden="1">
      <c r="A10764" s="5"/>
    </row>
    <row r="10765" spans="1:1" hidden="1">
      <c r="A10765" s="5"/>
    </row>
    <row r="10766" spans="1:1" hidden="1">
      <c r="A10766" s="5"/>
    </row>
    <row r="10767" spans="1:1" hidden="1">
      <c r="A10767" s="5"/>
    </row>
    <row r="10768" spans="1:1" hidden="1">
      <c r="A10768" s="5"/>
    </row>
    <row r="10769" spans="1:1" hidden="1">
      <c r="A10769" s="5"/>
    </row>
    <row r="10770" spans="1:1" hidden="1">
      <c r="A10770" s="5"/>
    </row>
    <row r="10771" spans="1:1" hidden="1">
      <c r="A10771" s="5"/>
    </row>
    <row r="10772" spans="1:1" hidden="1">
      <c r="A10772" s="5"/>
    </row>
    <row r="10773" spans="1:1" hidden="1">
      <c r="A10773" s="5"/>
    </row>
    <row r="10774" spans="1:1" hidden="1">
      <c r="A10774" s="5"/>
    </row>
    <row r="10775" spans="1:1" hidden="1">
      <c r="A10775" s="5"/>
    </row>
    <row r="10776" spans="1:1" hidden="1">
      <c r="A10776" s="5"/>
    </row>
    <row r="10777" spans="1:1" hidden="1">
      <c r="A10777" s="5"/>
    </row>
    <row r="10778" spans="1:1" hidden="1">
      <c r="A10778" s="5"/>
    </row>
    <row r="10779" spans="1:1" hidden="1">
      <c r="A10779" s="5"/>
    </row>
    <row r="10780" spans="1:1" hidden="1">
      <c r="A10780" s="5"/>
    </row>
    <row r="10781" spans="1:1" hidden="1">
      <c r="A10781" s="5"/>
    </row>
    <row r="10782" spans="1:1" hidden="1">
      <c r="A10782" s="5"/>
    </row>
    <row r="10783" spans="1:1" hidden="1">
      <c r="A10783" s="5"/>
    </row>
    <row r="10784" spans="1:1" hidden="1">
      <c r="A10784" s="5"/>
    </row>
    <row r="10785" spans="1:1" hidden="1">
      <c r="A10785" s="5"/>
    </row>
    <row r="10786" spans="1:1" hidden="1">
      <c r="A10786" s="5"/>
    </row>
    <row r="10787" spans="1:1" hidden="1">
      <c r="A10787" s="5"/>
    </row>
    <row r="10788" spans="1:1" hidden="1">
      <c r="A10788" s="5"/>
    </row>
    <row r="10789" spans="1:1" hidden="1">
      <c r="A10789" s="5"/>
    </row>
    <row r="10790" spans="1:1" hidden="1">
      <c r="A10790" s="5"/>
    </row>
    <row r="10791" spans="1:1" hidden="1">
      <c r="A10791" s="5"/>
    </row>
    <row r="10792" spans="1:1" hidden="1">
      <c r="A10792" s="5"/>
    </row>
    <row r="10793" spans="1:1" hidden="1">
      <c r="A10793" s="5"/>
    </row>
    <row r="10794" spans="1:1" hidden="1">
      <c r="A10794" s="5"/>
    </row>
    <row r="10795" spans="1:1" hidden="1">
      <c r="A10795" s="5"/>
    </row>
    <row r="10796" spans="1:1" hidden="1">
      <c r="A10796" s="5"/>
    </row>
    <row r="10797" spans="1:1" hidden="1">
      <c r="A10797" s="5"/>
    </row>
    <row r="10798" spans="1:1" hidden="1">
      <c r="A10798" s="5"/>
    </row>
    <row r="10799" spans="1:1" hidden="1">
      <c r="A10799" s="5"/>
    </row>
    <row r="10800" spans="1:1" hidden="1">
      <c r="A10800" s="5"/>
    </row>
    <row r="10801" spans="1:1" hidden="1">
      <c r="A10801" s="5"/>
    </row>
    <row r="10802" spans="1:1" hidden="1">
      <c r="A10802" s="5"/>
    </row>
    <row r="10803" spans="1:1" hidden="1">
      <c r="A10803" s="5"/>
    </row>
    <row r="10804" spans="1:1" hidden="1">
      <c r="A10804" s="5"/>
    </row>
    <row r="10805" spans="1:1" hidden="1">
      <c r="A10805" s="5"/>
    </row>
    <row r="10806" spans="1:1" hidden="1">
      <c r="A10806" s="5"/>
    </row>
    <row r="10807" spans="1:1" hidden="1">
      <c r="A10807" s="5"/>
    </row>
    <row r="10808" spans="1:1" hidden="1">
      <c r="A10808" s="5"/>
    </row>
    <row r="10809" spans="1:1" hidden="1">
      <c r="A10809" s="5"/>
    </row>
    <row r="10810" spans="1:1" hidden="1">
      <c r="A10810" s="5"/>
    </row>
    <row r="10811" spans="1:1" hidden="1">
      <c r="A10811" s="5"/>
    </row>
    <row r="10812" spans="1:1" hidden="1">
      <c r="A10812" s="5"/>
    </row>
    <row r="10813" spans="1:1" hidden="1">
      <c r="A10813" s="5"/>
    </row>
    <row r="10814" spans="1:1" hidden="1">
      <c r="A10814" s="5"/>
    </row>
    <row r="10815" spans="1:1" hidden="1">
      <c r="A10815" s="5"/>
    </row>
    <row r="10816" spans="1:1" hidden="1">
      <c r="A10816" s="5"/>
    </row>
    <row r="10817" spans="1:1" hidden="1">
      <c r="A10817" s="5"/>
    </row>
    <row r="10818" spans="1:1" hidden="1">
      <c r="A10818" s="5"/>
    </row>
    <row r="10819" spans="1:1" hidden="1">
      <c r="A10819" s="5"/>
    </row>
    <row r="10820" spans="1:1" hidden="1">
      <c r="A10820" s="5"/>
    </row>
    <row r="10821" spans="1:1" hidden="1">
      <c r="A10821" s="5"/>
    </row>
    <row r="10822" spans="1:1" hidden="1">
      <c r="A10822" s="5"/>
    </row>
    <row r="10823" spans="1:1" hidden="1">
      <c r="A10823" s="5"/>
    </row>
    <row r="10824" spans="1:1" hidden="1">
      <c r="A10824" s="5"/>
    </row>
    <row r="10825" spans="1:1" hidden="1">
      <c r="A10825" s="5"/>
    </row>
    <row r="10826" spans="1:1" hidden="1">
      <c r="A10826" s="5"/>
    </row>
    <row r="10827" spans="1:1" hidden="1">
      <c r="A10827" s="5"/>
    </row>
    <row r="10828" spans="1:1" hidden="1">
      <c r="A10828" s="5"/>
    </row>
    <row r="10829" spans="1:1" hidden="1">
      <c r="A10829" s="5"/>
    </row>
    <row r="10830" spans="1:1" hidden="1">
      <c r="A10830" s="5"/>
    </row>
    <row r="10831" spans="1:1" hidden="1">
      <c r="A10831" s="5"/>
    </row>
    <row r="10832" spans="1:1" hidden="1">
      <c r="A10832" s="5"/>
    </row>
    <row r="10833" spans="1:1" hidden="1">
      <c r="A10833" s="5"/>
    </row>
    <row r="10834" spans="1:1" hidden="1">
      <c r="A10834" s="5"/>
    </row>
    <row r="10835" spans="1:1" hidden="1">
      <c r="A10835" s="5"/>
    </row>
    <row r="10836" spans="1:1" hidden="1">
      <c r="A10836" s="5"/>
    </row>
    <row r="10837" spans="1:1" hidden="1">
      <c r="A10837" s="5"/>
    </row>
    <row r="10838" spans="1:1" hidden="1">
      <c r="A10838" s="5"/>
    </row>
    <row r="10839" spans="1:1" hidden="1">
      <c r="A10839" s="5"/>
    </row>
    <row r="10840" spans="1:1" hidden="1">
      <c r="A10840" s="5"/>
    </row>
    <row r="10841" spans="1:1" hidden="1">
      <c r="A10841" s="5"/>
    </row>
    <row r="10842" spans="1:1" hidden="1">
      <c r="A10842" s="5"/>
    </row>
    <row r="10843" spans="1:1" hidden="1">
      <c r="A10843" s="5"/>
    </row>
    <row r="10844" spans="1:1" hidden="1">
      <c r="A10844" s="5"/>
    </row>
    <row r="10845" spans="1:1" hidden="1">
      <c r="A10845" s="5"/>
    </row>
    <row r="10846" spans="1:1" hidden="1">
      <c r="A10846" s="5"/>
    </row>
    <row r="10847" spans="1:1" hidden="1">
      <c r="A10847" s="5"/>
    </row>
    <row r="10848" spans="1:1" hidden="1">
      <c r="A10848" s="5"/>
    </row>
    <row r="10849" spans="1:1" hidden="1">
      <c r="A10849" s="5"/>
    </row>
    <row r="10850" spans="1:1" hidden="1">
      <c r="A10850" s="5"/>
    </row>
    <row r="10851" spans="1:1" hidden="1">
      <c r="A10851" s="5"/>
    </row>
    <row r="10852" spans="1:1" hidden="1">
      <c r="A10852" s="5"/>
    </row>
    <row r="10853" spans="1:1" hidden="1">
      <c r="A10853" s="5"/>
    </row>
    <row r="10854" spans="1:1" hidden="1">
      <c r="A10854" s="5"/>
    </row>
    <row r="10855" spans="1:1" hidden="1">
      <c r="A10855" s="5"/>
    </row>
    <row r="10856" spans="1:1" hidden="1">
      <c r="A10856" s="5"/>
    </row>
    <row r="10857" spans="1:1" hidden="1">
      <c r="A10857" s="5"/>
    </row>
    <row r="10858" spans="1:1" hidden="1">
      <c r="A10858" s="5"/>
    </row>
    <row r="10859" spans="1:1" hidden="1">
      <c r="A10859" s="5"/>
    </row>
    <row r="10860" spans="1:1" hidden="1">
      <c r="A10860" s="5"/>
    </row>
    <row r="10861" spans="1:1" hidden="1">
      <c r="A10861" s="5"/>
    </row>
    <row r="10862" spans="1:1" hidden="1">
      <c r="A10862" s="5"/>
    </row>
    <row r="10863" spans="1:1" hidden="1">
      <c r="A10863" s="5"/>
    </row>
    <row r="10864" spans="1:1" hidden="1">
      <c r="A10864" s="5"/>
    </row>
    <row r="10865" spans="1:1" hidden="1">
      <c r="A10865" s="5"/>
    </row>
    <row r="10866" spans="1:1" hidden="1">
      <c r="A10866" s="5"/>
    </row>
    <row r="10867" spans="1:1" hidden="1">
      <c r="A10867" s="5"/>
    </row>
    <row r="10868" spans="1:1" hidden="1">
      <c r="A10868" s="5"/>
    </row>
    <row r="10869" spans="1:1" hidden="1">
      <c r="A10869" s="5"/>
    </row>
    <row r="10870" spans="1:1" hidden="1">
      <c r="A10870" s="5"/>
    </row>
    <row r="10871" spans="1:1" hidden="1">
      <c r="A10871" s="5"/>
    </row>
    <row r="10872" spans="1:1" hidden="1">
      <c r="A10872" s="5"/>
    </row>
    <row r="10873" spans="1:1" hidden="1">
      <c r="A10873" s="5"/>
    </row>
    <row r="10874" spans="1:1" hidden="1">
      <c r="A10874" s="5"/>
    </row>
    <row r="10875" spans="1:1" hidden="1">
      <c r="A10875" s="5"/>
    </row>
    <row r="10876" spans="1:1" hidden="1">
      <c r="A10876" s="5"/>
    </row>
    <row r="10877" spans="1:1" hidden="1">
      <c r="A10877" s="5"/>
    </row>
    <row r="10878" spans="1:1" hidden="1">
      <c r="A10878" s="5"/>
    </row>
    <row r="10879" spans="1:1" hidden="1">
      <c r="A10879" s="5"/>
    </row>
    <row r="10880" spans="1:1" hidden="1">
      <c r="A10880" s="5"/>
    </row>
    <row r="10881" spans="1:1" hidden="1">
      <c r="A10881" s="5"/>
    </row>
    <row r="10882" spans="1:1" hidden="1">
      <c r="A10882" s="5"/>
    </row>
    <row r="10883" spans="1:1" hidden="1">
      <c r="A10883" s="5"/>
    </row>
    <row r="10884" spans="1:1" hidden="1">
      <c r="A10884" s="5"/>
    </row>
    <row r="10885" spans="1:1" hidden="1">
      <c r="A10885" s="5"/>
    </row>
    <row r="10886" spans="1:1" hidden="1">
      <c r="A10886" s="5"/>
    </row>
    <row r="10887" spans="1:1" hidden="1">
      <c r="A10887" s="5"/>
    </row>
    <row r="10888" spans="1:1" hidden="1">
      <c r="A10888" s="5"/>
    </row>
    <row r="10889" spans="1:1" hidden="1">
      <c r="A10889" s="5"/>
    </row>
    <row r="10890" spans="1:1" hidden="1">
      <c r="A10890" s="5"/>
    </row>
    <row r="10891" spans="1:1" hidden="1">
      <c r="A10891" s="5"/>
    </row>
    <row r="10892" spans="1:1" hidden="1">
      <c r="A10892" s="5"/>
    </row>
    <row r="10893" spans="1:1" hidden="1">
      <c r="A10893" s="5"/>
    </row>
    <row r="10894" spans="1:1" hidden="1">
      <c r="A10894" s="5"/>
    </row>
    <row r="10895" spans="1:1" hidden="1">
      <c r="A10895" s="5"/>
    </row>
    <row r="10896" spans="1:1" hidden="1">
      <c r="A10896" s="5"/>
    </row>
    <row r="10897" spans="1:1" hidden="1">
      <c r="A10897" s="5"/>
    </row>
    <row r="10898" spans="1:1" hidden="1">
      <c r="A10898" s="5"/>
    </row>
    <row r="10899" spans="1:1" hidden="1">
      <c r="A10899" s="5"/>
    </row>
    <row r="10900" spans="1:1" hidden="1">
      <c r="A10900" s="5"/>
    </row>
    <row r="10901" spans="1:1" hidden="1">
      <c r="A10901" s="5"/>
    </row>
    <row r="10902" spans="1:1" hidden="1">
      <c r="A10902" s="5"/>
    </row>
    <row r="10903" spans="1:1" hidden="1">
      <c r="A10903" s="5"/>
    </row>
    <row r="10904" spans="1:1" hidden="1">
      <c r="A10904" s="5"/>
    </row>
    <row r="10905" spans="1:1" hidden="1">
      <c r="A10905" s="5"/>
    </row>
    <row r="10906" spans="1:1" hidden="1">
      <c r="A10906" s="5"/>
    </row>
    <row r="10907" spans="1:1" hidden="1">
      <c r="A10907" s="5"/>
    </row>
    <row r="10908" spans="1:1" hidden="1">
      <c r="A10908" s="5"/>
    </row>
    <row r="10909" spans="1:1" hidden="1">
      <c r="A10909" s="5"/>
    </row>
    <row r="10910" spans="1:1" hidden="1">
      <c r="A10910" s="5"/>
    </row>
    <row r="10911" spans="1:1" hidden="1">
      <c r="A10911" s="5"/>
    </row>
    <row r="10912" spans="1:1" hidden="1">
      <c r="A10912" s="5"/>
    </row>
    <row r="10913" spans="1:1" hidden="1">
      <c r="A10913" s="5"/>
    </row>
    <row r="10914" spans="1:1" hidden="1">
      <c r="A10914" s="5"/>
    </row>
    <row r="10915" spans="1:1" hidden="1">
      <c r="A10915" s="5"/>
    </row>
    <row r="10916" spans="1:1" hidden="1">
      <c r="A10916" s="5"/>
    </row>
    <row r="10917" spans="1:1" hidden="1">
      <c r="A10917" s="5"/>
    </row>
    <row r="10918" spans="1:1" hidden="1">
      <c r="A10918" s="5"/>
    </row>
    <row r="10919" spans="1:1" hidden="1">
      <c r="A10919" s="5"/>
    </row>
    <row r="10920" spans="1:1" hidden="1">
      <c r="A10920" s="5"/>
    </row>
    <row r="10921" spans="1:1" hidden="1">
      <c r="A10921" s="5"/>
    </row>
    <row r="10922" spans="1:1" hidden="1">
      <c r="A10922" s="5"/>
    </row>
    <row r="10923" spans="1:1" hidden="1">
      <c r="A10923" s="5"/>
    </row>
    <row r="10924" spans="1:1" hidden="1">
      <c r="A10924" s="5"/>
    </row>
    <row r="10925" spans="1:1" hidden="1">
      <c r="A10925" s="5"/>
    </row>
    <row r="10926" spans="1:1" hidden="1">
      <c r="A10926" s="5"/>
    </row>
    <row r="10927" spans="1:1" hidden="1">
      <c r="A10927" s="5"/>
    </row>
    <row r="10928" spans="1:1" hidden="1">
      <c r="A10928" s="5"/>
    </row>
    <row r="10929" spans="1:1" hidden="1">
      <c r="A10929" s="5"/>
    </row>
    <row r="10930" spans="1:1" hidden="1">
      <c r="A10930" s="5"/>
    </row>
    <row r="10931" spans="1:1" hidden="1">
      <c r="A10931" s="5"/>
    </row>
    <row r="10932" spans="1:1" hidden="1">
      <c r="A10932" s="5"/>
    </row>
    <row r="10933" spans="1:1" hidden="1">
      <c r="A10933" s="5"/>
    </row>
    <row r="10934" spans="1:1" hidden="1">
      <c r="A10934" s="5"/>
    </row>
    <row r="10935" spans="1:1" hidden="1">
      <c r="A10935" s="5"/>
    </row>
    <row r="10936" spans="1:1" hidden="1">
      <c r="A10936" s="5"/>
    </row>
    <row r="10937" spans="1:1" hidden="1">
      <c r="A10937" s="5"/>
    </row>
    <row r="10938" spans="1:1" hidden="1">
      <c r="A10938" s="5"/>
    </row>
    <row r="10939" spans="1:1" hidden="1">
      <c r="A10939" s="5"/>
    </row>
    <row r="10940" spans="1:1" hidden="1">
      <c r="A10940" s="5"/>
    </row>
    <row r="10941" spans="1:1" hidden="1">
      <c r="A10941" s="5"/>
    </row>
    <row r="10942" spans="1:1" hidden="1">
      <c r="A10942" s="5"/>
    </row>
    <row r="10943" spans="1:1" hidden="1">
      <c r="A10943" s="5"/>
    </row>
    <row r="10944" spans="1:1" hidden="1">
      <c r="A10944" s="5"/>
    </row>
    <row r="10945" spans="1:1" hidden="1">
      <c r="A10945" s="5"/>
    </row>
    <row r="10946" spans="1:1" hidden="1">
      <c r="A10946" s="5"/>
    </row>
    <row r="10947" spans="1:1" hidden="1">
      <c r="A10947" s="5"/>
    </row>
    <row r="10948" spans="1:1" hidden="1">
      <c r="A10948" s="5"/>
    </row>
    <row r="10949" spans="1:1" hidden="1">
      <c r="A10949" s="5"/>
    </row>
    <row r="10950" spans="1:1" hidden="1">
      <c r="A10950" s="5"/>
    </row>
    <row r="10951" spans="1:1" hidden="1">
      <c r="A10951" s="5"/>
    </row>
    <row r="10952" spans="1:1" hidden="1">
      <c r="A10952" s="5"/>
    </row>
    <row r="10953" spans="1:1" hidden="1">
      <c r="A10953" s="5"/>
    </row>
    <row r="10954" spans="1:1" hidden="1">
      <c r="A10954" s="5"/>
    </row>
    <row r="10955" spans="1:1" hidden="1">
      <c r="A10955" s="5"/>
    </row>
    <row r="10956" spans="1:1" hidden="1">
      <c r="A10956" s="5"/>
    </row>
    <row r="10957" spans="1:1" hidden="1">
      <c r="A10957" s="5"/>
    </row>
    <row r="10958" spans="1:1" hidden="1">
      <c r="A10958" s="5"/>
    </row>
    <row r="10959" spans="1:1" hidden="1">
      <c r="A10959" s="5"/>
    </row>
    <row r="10960" spans="1:1" hidden="1">
      <c r="A10960" s="5"/>
    </row>
    <row r="10961" spans="1:1" hidden="1">
      <c r="A10961" s="5"/>
    </row>
    <row r="10962" spans="1:1" hidden="1">
      <c r="A10962" s="5"/>
    </row>
    <row r="10963" spans="1:1" hidden="1">
      <c r="A10963" s="5"/>
    </row>
    <row r="10964" spans="1:1" hidden="1">
      <c r="A10964" s="5"/>
    </row>
    <row r="10965" spans="1:1" hidden="1">
      <c r="A10965" s="5"/>
    </row>
    <row r="10966" spans="1:1" hidden="1">
      <c r="A10966" s="5"/>
    </row>
    <row r="10967" spans="1:1" hidden="1">
      <c r="A10967" s="5"/>
    </row>
    <row r="10968" spans="1:1" hidden="1">
      <c r="A10968" s="5"/>
    </row>
    <row r="10969" spans="1:1" hidden="1">
      <c r="A10969" s="5"/>
    </row>
    <row r="10970" spans="1:1" hidden="1">
      <c r="A10970" s="5"/>
    </row>
    <row r="10971" spans="1:1" hidden="1">
      <c r="A10971" s="5"/>
    </row>
    <row r="10972" spans="1:1" hidden="1">
      <c r="A10972" s="5"/>
    </row>
    <row r="10973" spans="1:1" hidden="1">
      <c r="A10973" s="5"/>
    </row>
    <row r="10974" spans="1:1" hidden="1">
      <c r="A10974" s="5"/>
    </row>
    <row r="10975" spans="1:1" hidden="1">
      <c r="A10975" s="5"/>
    </row>
    <row r="10976" spans="1:1" hidden="1">
      <c r="A10976" s="5"/>
    </row>
    <row r="10977" spans="1:1" hidden="1">
      <c r="A10977" s="5"/>
    </row>
    <row r="10978" spans="1:1" hidden="1">
      <c r="A10978" s="5"/>
    </row>
    <row r="10979" spans="1:1" hidden="1">
      <c r="A10979" s="5"/>
    </row>
    <row r="10980" spans="1:1" hidden="1">
      <c r="A10980" s="5"/>
    </row>
    <row r="10981" spans="1:1" hidden="1">
      <c r="A10981" s="5"/>
    </row>
    <row r="10982" spans="1:1" hidden="1">
      <c r="A10982" s="5"/>
    </row>
    <row r="10983" spans="1:1" hidden="1">
      <c r="A10983" s="5"/>
    </row>
    <row r="10984" spans="1:1" hidden="1">
      <c r="A10984" s="5"/>
    </row>
    <row r="10985" spans="1:1" hidden="1">
      <c r="A10985" s="5"/>
    </row>
    <row r="10986" spans="1:1" hidden="1">
      <c r="A10986" s="5"/>
    </row>
    <row r="10987" spans="1:1" hidden="1">
      <c r="A10987" s="5"/>
    </row>
    <row r="10988" spans="1:1" hidden="1">
      <c r="A10988" s="5"/>
    </row>
    <row r="10989" spans="1:1" hidden="1">
      <c r="A10989" s="5"/>
    </row>
    <row r="10990" spans="1:1" hidden="1">
      <c r="A10990" s="5"/>
    </row>
    <row r="10991" spans="1:1" hidden="1">
      <c r="A10991" s="5"/>
    </row>
    <row r="10992" spans="1:1" hidden="1">
      <c r="A10992" s="5"/>
    </row>
    <row r="10993" spans="1:1" hidden="1">
      <c r="A10993" s="5"/>
    </row>
    <row r="10994" spans="1:1" hidden="1">
      <c r="A10994" s="5"/>
    </row>
    <row r="10995" spans="1:1" hidden="1">
      <c r="A10995" s="5"/>
    </row>
    <row r="10996" spans="1:1" hidden="1">
      <c r="A10996" s="5"/>
    </row>
    <row r="10997" spans="1:1" hidden="1">
      <c r="A10997" s="5"/>
    </row>
    <row r="10998" spans="1:1" hidden="1">
      <c r="A10998" s="5"/>
    </row>
    <row r="10999" spans="1:1" hidden="1">
      <c r="A10999" s="5"/>
    </row>
    <row r="11000" spans="1:1" hidden="1">
      <c r="A11000" s="5"/>
    </row>
    <row r="11001" spans="1:1" hidden="1">
      <c r="A11001" s="5"/>
    </row>
    <row r="11002" spans="1:1" hidden="1">
      <c r="A11002" s="5"/>
    </row>
    <row r="11003" spans="1:1" hidden="1">
      <c r="A11003" s="5"/>
    </row>
    <row r="11004" spans="1:1" hidden="1">
      <c r="A11004" s="5"/>
    </row>
    <row r="11005" spans="1:1" hidden="1">
      <c r="A11005" s="5"/>
    </row>
    <row r="11006" spans="1:1" hidden="1">
      <c r="A11006" s="5"/>
    </row>
    <row r="11007" spans="1:1" hidden="1">
      <c r="A11007" s="5"/>
    </row>
    <row r="11008" spans="1:1" hidden="1">
      <c r="A11008" s="5"/>
    </row>
    <row r="11009" spans="1:1" hidden="1">
      <c r="A11009" s="5"/>
    </row>
    <row r="11010" spans="1:1" hidden="1">
      <c r="A11010" s="5"/>
    </row>
    <row r="11011" spans="1:1" hidden="1">
      <c r="A11011" s="5"/>
    </row>
    <row r="11012" spans="1:1" hidden="1">
      <c r="A11012" s="5"/>
    </row>
    <row r="11013" spans="1:1" hidden="1">
      <c r="A11013" s="5"/>
    </row>
    <row r="11014" spans="1:1" hidden="1">
      <c r="A11014" s="5"/>
    </row>
    <row r="11015" spans="1:1" hidden="1">
      <c r="A11015" s="5"/>
    </row>
    <row r="11016" spans="1:1" hidden="1">
      <c r="A11016" s="5"/>
    </row>
    <row r="11017" spans="1:1" hidden="1">
      <c r="A11017" s="5"/>
    </row>
    <row r="11018" spans="1:1" hidden="1">
      <c r="A11018" s="5"/>
    </row>
    <row r="11019" spans="1:1" hidden="1">
      <c r="A11019" s="5"/>
    </row>
    <row r="11020" spans="1:1" hidden="1">
      <c r="A11020" s="5"/>
    </row>
    <row r="11021" spans="1:1" hidden="1">
      <c r="A11021" s="5"/>
    </row>
    <row r="11022" spans="1:1" hidden="1">
      <c r="A11022" s="5"/>
    </row>
    <row r="11023" spans="1:1" hidden="1">
      <c r="A11023" s="5"/>
    </row>
    <row r="11024" spans="1:1" hidden="1">
      <c r="A11024" s="5"/>
    </row>
    <row r="11025" spans="1:1" hidden="1">
      <c r="A11025" s="5"/>
    </row>
    <row r="11026" spans="1:1" hidden="1">
      <c r="A11026" s="5"/>
    </row>
    <row r="11027" spans="1:1" hidden="1">
      <c r="A11027" s="5"/>
    </row>
    <row r="11028" spans="1:1" hidden="1">
      <c r="A11028" s="5"/>
    </row>
    <row r="11029" spans="1:1" hidden="1">
      <c r="A11029" s="5"/>
    </row>
    <row r="11030" spans="1:1" hidden="1">
      <c r="A11030" s="5"/>
    </row>
    <row r="11031" spans="1:1" hidden="1">
      <c r="A11031" s="5"/>
    </row>
    <row r="11032" spans="1:1" hidden="1">
      <c r="A11032" s="5"/>
    </row>
    <row r="11033" spans="1:1" hidden="1">
      <c r="A11033" s="5"/>
    </row>
    <row r="11034" spans="1:1" hidden="1">
      <c r="A11034" s="5"/>
    </row>
    <row r="11035" spans="1:1" hidden="1">
      <c r="A11035" s="5"/>
    </row>
    <row r="11036" spans="1:1" hidden="1">
      <c r="A11036" s="5"/>
    </row>
    <row r="11037" spans="1:1" hidden="1">
      <c r="A11037" s="5"/>
    </row>
    <row r="11038" spans="1:1" hidden="1">
      <c r="A11038" s="5"/>
    </row>
    <row r="11039" spans="1:1" hidden="1">
      <c r="A11039" s="5"/>
    </row>
    <row r="11040" spans="1:1" hidden="1">
      <c r="A11040" s="5"/>
    </row>
    <row r="11041" spans="1:1" hidden="1">
      <c r="A11041" s="5"/>
    </row>
    <row r="11042" spans="1:1" hidden="1">
      <c r="A11042" s="5"/>
    </row>
    <row r="11043" spans="1:1" hidden="1">
      <c r="A11043" s="5"/>
    </row>
    <row r="11044" spans="1:1" hidden="1">
      <c r="A11044" s="5"/>
    </row>
    <row r="11045" spans="1:1" hidden="1">
      <c r="A11045" s="5"/>
    </row>
    <row r="11046" spans="1:1" hidden="1">
      <c r="A11046" s="5"/>
    </row>
    <row r="11047" spans="1:1" hidden="1">
      <c r="A11047" s="5"/>
    </row>
    <row r="11048" spans="1:1" hidden="1">
      <c r="A11048" s="5"/>
    </row>
    <row r="11049" spans="1:1" hidden="1">
      <c r="A11049" s="5"/>
    </row>
    <row r="11050" spans="1:1" hidden="1">
      <c r="A11050" s="5"/>
    </row>
    <row r="11051" spans="1:1" hidden="1">
      <c r="A11051" s="5"/>
    </row>
    <row r="11052" spans="1:1" hidden="1">
      <c r="A11052" s="5"/>
    </row>
    <row r="11053" spans="1:1" hidden="1">
      <c r="A11053" s="5"/>
    </row>
    <row r="11054" spans="1:1" hidden="1">
      <c r="A11054" s="5"/>
    </row>
    <row r="11055" spans="1:1" hidden="1">
      <c r="A11055" s="5"/>
    </row>
    <row r="11056" spans="1:1" hidden="1">
      <c r="A11056" s="5"/>
    </row>
    <row r="11057" spans="1:1" hidden="1">
      <c r="A11057" s="5"/>
    </row>
    <row r="11058" spans="1:1" hidden="1">
      <c r="A11058" s="5"/>
    </row>
    <row r="11059" spans="1:1" hidden="1">
      <c r="A11059" s="5"/>
    </row>
    <row r="11060" spans="1:1" hidden="1">
      <c r="A11060" s="5"/>
    </row>
    <row r="11061" spans="1:1" hidden="1">
      <c r="A11061" s="5"/>
    </row>
    <row r="11062" spans="1:1" hidden="1">
      <c r="A11062" s="5"/>
    </row>
    <row r="11063" spans="1:1" hidden="1">
      <c r="A11063" s="5"/>
    </row>
    <row r="11064" spans="1:1" hidden="1">
      <c r="A11064" s="5"/>
    </row>
    <row r="11065" spans="1:1" hidden="1">
      <c r="A11065" s="5"/>
    </row>
    <row r="11066" spans="1:1" hidden="1">
      <c r="A11066" s="5"/>
    </row>
    <row r="11067" spans="1:1" hidden="1">
      <c r="A11067" s="5"/>
    </row>
    <row r="11068" spans="1:1" hidden="1">
      <c r="A11068" s="5"/>
    </row>
    <row r="11069" spans="1:1" hidden="1">
      <c r="A11069" s="5"/>
    </row>
    <row r="11070" spans="1:1" hidden="1">
      <c r="A11070" s="5"/>
    </row>
    <row r="11071" spans="1:1" hidden="1">
      <c r="A11071" s="5"/>
    </row>
    <row r="11072" spans="1:1" hidden="1">
      <c r="A11072" s="5"/>
    </row>
    <row r="11073" spans="1:1" hidden="1">
      <c r="A11073" s="5"/>
    </row>
    <row r="11074" spans="1:1" hidden="1">
      <c r="A11074" s="5"/>
    </row>
    <row r="11075" spans="1:1" hidden="1">
      <c r="A11075" s="5"/>
    </row>
    <row r="11076" spans="1:1" hidden="1">
      <c r="A11076" s="5"/>
    </row>
    <row r="11077" spans="1:1" hidden="1">
      <c r="A11077" s="5"/>
    </row>
    <row r="11078" spans="1:1" hidden="1">
      <c r="A11078" s="5"/>
    </row>
    <row r="11079" spans="1:1" hidden="1">
      <c r="A11079" s="5"/>
    </row>
    <row r="11080" spans="1:1" hidden="1">
      <c r="A11080" s="5"/>
    </row>
    <row r="11081" spans="1:1" hidden="1">
      <c r="A11081" s="5"/>
    </row>
    <row r="11082" spans="1:1" hidden="1">
      <c r="A11082" s="5"/>
    </row>
    <row r="11083" spans="1:1" hidden="1">
      <c r="A11083" s="5"/>
    </row>
    <row r="11084" spans="1:1" hidden="1">
      <c r="A11084" s="5"/>
    </row>
    <row r="11085" spans="1:1" hidden="1">
      <c r="A11085" s="5"/>
    </row>
    <row r="11086" spans="1:1" hidden="1">
      <c r="A11086" s="5"/>
    </row>
    <row r="11087" spans="1:1" hidden="1">
      <c r="A11087" s="5"/>
    </row>
    <row r="11088" spans="1:1" hidden="1">
      <c r="A11088" s="5"/>
    </row>
    <row r="11089" spans="1:1" hidden="1">
      <c r="A11089" s="5"/>
    </row>
    <row r="11090" spans="1:1" hidden="1">
      <c r="A11090" s="5"/>
    </row>
    <row r="11091" spans="1:1" hidden="1">
      <c r="A11091" s="5"/>
    </row>
    <row r="11092" spans="1:1" hidden="1">
      <c r="A11092" s="5"/>
    </row>
    <row r="11093" spans="1:1" hidden="1">
      <c r="A11093" s="5"/>
    </row>
    <row r="11094" spans="1:1" hidden="1">
      <c r="A11094" s="5"/>
    </row>
    <row r="11095" spans="1:1" hidden="1">
      <c r="A11095" s="5"/>
    </row>
    <row r="11096" spans="1:1" hidden="1">
      <c r="A11096" s="5"/>
    </row>
    <row r="11097" spans="1:1" hidden="1">
      <c r="A11097" s="5"/>
    </row>
    <row r="11098" spans="1:1" hidden="1">
      <c r="A11098" s="5"/>
    </row>
    <row r="11099" spans="1:1" hidden="1">
      <c r="A11099" s="5"/>
    </row>
    <row r="11100" spans="1:1" hidden="1">
      <c r="A11100" s="5"/>
    </row>
    <row r="11101" spans="1:1" hidden="1">
      <c r="A11101" s="5"/>
    </row>
    <row r="11102" spans="1:1" hidden="1">
      <c r="A11102" s="5"/>
    </row>
    <row r="11103" spans="1:1" hidden="1">
      <c r="A11103" s="5"/>
    </row>
    <row r="11104" spans="1:1" hidden="1">
      <c r="A11104" s="5"/>
    </row>
    <row r="11105" spans="1:1" hidden="1">
      <c r="A11105" s="5"/>
    </row>
    <row r="11106" spans="1:1" hidden="1">
      <c r="A11106" s="5"/>
    </row>
    <row r="11107" spans="1:1" hidden="1">
      <c r="A11107" s="5"/>
    </row>
    <row r="11108" spans="1:1" hidden="1">
      <c r="A11108" s="5"/>
    </row>
    <row r="11109" spans="1:1" hidden="1">
      <c r="A11109" s="5"/>
    </row>
    <row r="11110" spans="1:1" hidden="1">
      <c r="A11110" s="5"/>
    </row>
    <row r="11111" spans="1:1" hidden="1">
      <c r="A11111" s="5"/>
    </row>
    <row r="11112" spans="1:1" hidden="1">
      <c r="A11112" s="5"/>
    </row>
    <row r="11113" spans="1:1" hidden="1">
      <c r="A11113" s="5"/>
    </row>
    <row r="11114" spans="1:1" hidden="1">
      <c r="A11114" s="5"/>
    </row>
    <row r="11115" spans="1:1" hidden="1">
      <c r="A11115" s="5"/>
    </row>
    <row r="11116" spans="1:1" hidden="1">
      <c r="A11116" s="5"/>
    </row>
    <row r="11117" spans="1:1" hidden="1">
      <c r="A11117" s="5"/>
    </row>
    <row r="11118" spans="1:1" hidden="1">
      <c r="A11118" s="5"/>
    </row>
    <row r="11119" spans="1:1" hidden="1">
      <c r="A11119" s="5"/>
    </row>
    <row r="11120" spans="1:1" hidden="1">
      <c r="A11120" s="5"/>
    </row>
    <row r="11121" spans="1:1" hidden="1">
      <c r="A11121" s="5"/>
    </row>
    <row r="11122" spans="1:1" hidden="1">
      <c r="A11122" s="5"/>
    </row>
    <row r="11123" spans="1:1" hidden="1">
      <c r="A11123" s="5"/>
    </row>
    <row r="11124" spans="1:1" hidden="1">
      <c r="A11124" s="5"/>
    </row>
    <row r="11125" spans="1:1" hidden="1">
      <c r="A11125" s="5"/>
    </row>
    <row r="11126" spans="1:1" hidden="1">
      <c r="A11126" s="5"/>
    </row>
    <row r="11127" spans="1:1" hidden="1">
      <c r="A11127" s="5"/>
    </row>
    <row r="11128" spans="1:1" hidden="1">
      <c r="A11128" s="5"/>
    </row>
    <row r="11129" spans="1:1" hidden="1">
      <c r="A11129" s="5"/>
    </row>
    <row r="11130" spans="1:1" hidden="1">
      <c r="A11130" s="5"/>
    </row>
    <row r="11131" spans="1:1" hidden="1">
      <c r="A11131" s="5"/>
    </row>
    <row r="11132" spans="1:1" hidden="1">
      <c r="A11132" s="5"/>
    </row>
    <row r="11133" spans="1:1" hidden="1">
      <c r="A11133" s="5"/>
    </row>
    <row r="11134" spans="1:1" hidden="1">
      <c r="A11134" s="5"/>
    </row>
    <row r="11135" spans="1:1" hidden="1">
      <c r="A11135" s="5"/>
    </row>
    <row r="11136" spans="1:1" hidden="1">
      <c r="A11136" s="5"/>
    </row>
    <row r="11137" spans="1:1" hidden="1">
      <c r="A11137" s="5"/>
    </row>
    <row r="11138" spans="1:1" hidden="1">
      <c r="A11138" s="5"/>
    </row>
    <row r="11139" spans="1:1" hidden="1">
      <c r="A11139" s="5"/>
    </row>
    <row r="11140" spans="1:1" hidden="1">
      <c r="A11140" s="5"/>
    </row>
    <row r="11141" spans="1:1" hidden="1">
      <c r="A11141" s="5"/>
    </row>
    <row r="11142" spans="1:1" hidden="1">
      <c r="A11142" s="5"/>
    </row>
    <row r="11143" spans="1:1" hidden="1">
      <c r="A11143" s="5"/>
    </row>
    <row r="11144" spans="1:1" hidden="1">
      <c r="A11144" s="5"/>
    </row>
    <row r="11145" spans="1:1" hidden="1">
      <c r="A11145" s="5"/>
    </row>
    <row r="11146" spans="1:1" hidden="1">
      <c r="A11146" s="5"/>
    </row>
    <row r="11147" spans="1:1" hidden="1">
      <c r="A11147" s="5"/>
    </row>
    <row r="11148" spans="1:1" hidden="1">
      <c r="A11148" s="5"/>
    </row>
    <row r="11149" spans="1:1" hidden="1">
      <c r="A11149" s="5"/>
    </row>
    <row r="11150" spans="1:1" hidden="1">
      <c r="A11150" s="5"/>
    </row>
    <row r="11151" spans="1:1" hidden="1">
      <c r="A11151" s="5"/>
    </row>
    <row r="11152" spans="1:1" hidden="1">
      <c r="A11152" s="5"/>
    </row>
    <row r="11153" spans="1:1" hidden="1">
      <c r="A11153" s="5"/>
    </row>
    <row r="11154" spans="1:1" hidden="1">
      <c r="A11154" s="5"/>
    </row>
    <row r="11155" spans="1:1" hidden="1">
      <c r="A11155" s="5"/>
    </row>
    <row r="11156" spans="1:1" hidden="1">
      <c r="A11156" s="5"/>
    </row>
    <row r="11157" spans="1:1" hidden="1">
      <c r="A11157" s="5"/>
    </row>
    <row r="11158" spans="1:1" hidden="1">
      <c r="A11158" s="5"/>
    </row>
    <row r="11159" spans="1:1" hidden="1">
      <c r="A11159" s="5"/>
    </row>
    <row r="11160" spans="1:1" hidden="1">
      <c r="A11160" s="5"/>
    </row>
    <row r="11161" spans="1:1" hidden="1">
      <c r="A11161" s="5"/>
    </row>
    <row r="11162" spans="1:1" hidden="1">
      <c r="A11162" s="5"/>
    </row>
    <row r="11163" spans="1:1" hidden="1">
      <c r="A11163" s="5"/>
    </row>
    <row r="11164" spans="1:1" hidden="1">
      <c r="A11164" s="5"/>
    </row>
    <row r="11165" spans="1:1" hidden="1">
      <c r="A11165" s="5"/>
    </row>
    <row r="11166" spans="1:1" hidden="1">
      <c r="A11166" s="5"/>
    </row>
    <row r="11167" spans="1:1" hidden="1">
      <c r="A11167" s="5"/>
    </row>
    <row r="11168" spans="1:1" hidden="1">
      <c r="A11168" s="5"/>
    </row>
    <row r="11169" spans="1:1" hidden="1">
      <c r="A11169" s="5"/>
    </row>
    <row r="11170" spans="1:1" hidden="1">
      <c r="A11170" s="5"/>
    </row>
    <row r="11171" spans="1:1" hidden="1">
      <c r="A11171" s="5"/>
    </row>
    <row r="11172" spans="1:1" hidden="1">
      <c r="A11172" s="5"/>
    </row>
    <row r="11173" spans="1:1" hidden="1">
      <c r="A11173" s="5"/>
    </row>
    <row r="11174" spans="1:1" hidden="1">
      <c r="A11174" s="5"/>
    </row>
    <row r="11175" spans="1:1" hidden="1">
      <c r="A11175" s="5"/>
    </row>
    <row r="11176" spans="1:1" hidden="1">
      <c r="A11176" s="5"/>
    </row>
    <row r="11177" spans="1:1" hidden="1">
      <c r="A11177" s="5"/>
    </row>
    <row r="11178" spans="1:1" hidden="1">
      <c r="A11178" s="5"/>
    </row>
    <row r="11179" spans="1:1" hidden="1">
      <c r="A11179" s="5"/>
    </row>
    <row r="11180" spans="1:1" hidden="1">
      <c r="A11180" s="5"/>
    </row>
    <row r="11181" spans="1:1" hidden="1">
      <c r="A11181" s="5"/>
    </row>
    <row r="11182" spans="1:1" hidden="1">
      <c r="A11182" s="5"/>
    </row>
    <row r="11183" spans="1:1" hidden="1">
      <c r="A11183" s="5"/>
    </row>
    <row r="11184" spans="1:1" hidden="1">
      <c r="A11184" s="5"/>
    </row>
    <row r="11185" spans="1:1" hidden="1">
      <c r="A11185" s="5"/>
    </row>
    <row r="11186" spans="1:1" hidden="1">
      <c r="A11186" s="5"/>
    </row>
    <row r="11187" spans="1:1" hidden="1">
      <c r="A11187" s="5"/>
    </row>
    <row r="11188" spans="1:1" hidden="1">
      <c r="A11188" s="5"/>
    </row>
    <row r="11189" spans="1:1" hidden="1">
      <c r="A11189" s="5"/>
    </row>
    <row r="11190" spans="1:1" hidden="1">
      <c r="A11190" s="5"/>
    </row>
    <row r="11191" spans="1:1" hidden="1">
      <c r="A11191" s="5"/>
    </row>
    <row r="11192" spans="1:1" hidden="1">
      <c r="A11192" s="5"/>
    </row>
    <row r="11193" spans="1:1" hidden="1">
      <c r="A11193" s="5"/>
    </row>
    <row r="11194" spans="1:1" hidden="1">
      <c r="A11194" s="5"/>
    </row>
    <row r="11195" spans="1:1" hidden="1">
      <c r="A11195" s="5"/>
    </row>
    <row r="11196" spans="1:1" hidden="1">
      <c r="A11196" s="5"/>
    </row>
    <row r="11197" spans="1:1" hidden="1">
      <c r="A11197" s="5"/>
    </row>
    <row r="11198" spans="1:1" hidden="1">
      <c r="A11198" s="5"/>
    </row>
    <row r="11199" spans="1:1" hidden="1">
      <c r="A11199" s="5"/>
    </row>
    <row r="11200" spans="1:1" hidden="1">
      <c r="A11200" s="5"/>
    </row>
    <row r="11201" spans="1:1" hidden="1">
      <c r="A11201" s="5"/>
    </row>
    <row r="11202" spans="1:1" hidden="1">
      <c r="A11202" s="5"/>
    </row>
    <row r="11203" spans="1:1" hidden="1">
      <c r="A11203" s="5"/>
    </row>
    <row r="11204" spans="1:1" hidden="1">
      <c r="A11204" s="5"/>
    </row>
    <row r="11205" spans="1:1" hidden="1">
      <c r="A11205" s="5"/>
    </row>
    <row r="11206" spans="1:1" hidden="1">
      <c r="A11206" s="5"/>
    </row>
    <row r="11207" spans="1:1" hidden="1">
      <c r="A11207" s="5"/>
    </row>
    <row r="11208" spans="1:1" hidden="1">
      <c r="A11208" s="5"/>
    </row>
    <row r="11209" spans="1:1" hidden="1">
      <c r="A11209" s="5"/>
    </row>
    <row r="11210" spans="1:1" hidden="1">
      <c r="A11210" s="5"/>
    </row>
    <row r="11211" spans="1:1" hidden="1">
      <c r="A11211" s="5"/>
    </row>
    <row r="11212" spans="1:1" hidden="1">
      <c r="A11212" s="5"/>
    </row>
    <row r="11213" spans="1:1" hidden="1">
      <c r="A11213" s="5"/>
    </row>
    <row r="11214" spans="1:1" hidden="1">
      <c r="A11214" s="5"/>
    </row>
    <row r="11215" spans="1:1" hidden="1">
      <c r="A11215" s="5"/>
    </row>
    <row r="11216" spans="1:1" hidden="1">
      <c r="A11216" s="5"/>
    </row>
    <row r="11217" spans="1:1" hidden="1">
      <c r="A11217" s="5"/>
    </row>
    <row r="11218" spans="1:1" hidden="1">
      <c r="A11218" s="5"/>
    </row>
    <row r="11219" spans="1:1" hidden="1">
      <c r="A11219" s="5"/>
    </row>
    <row r="11220" spans="1:1" hidden="1">
      <c r="A11220" s="5"/>
    </row>
    <row r="11221" spans="1:1" hidden="1">
      <c r="A11221" s="5"/>
    </row>
    <row r="11222" spans="1:1" hidden="1">
      <c r="A11222" s="5"/>
    </row>
    <row r="11223" spans="1:1" hidden="1">
      <c r="A11223" s="5"/>
    </row>
    <row r="11224" spans="1:1" hidden="1">
      <c r="A11224" s="5"/>
    </row>
    <row r="11225" spans="1:1" hidden="1">
      <c r="A11225" s="5"/>
    </row>
    <row r="11226" spans="1:1" hidden="1">
      <c r="A11226" s="5"/>
    </row>
    <row r="11227" spans="1:1" hidden="1">
      <c r="A11227" s="5"/>
    </row>
    <row r="11228" spans="1:1" hidden="1">
      <c r="A11228" s="5"/>
    </row>
    <row r="11229" spans="1:1" hidden="1">
      <c r="A11229" s="5"/>
    </row>
    <row r="11230" spans="1:1" hidden="1">
      <c r="A11230" s="5"/>
    </row>
    <row r="11231" spans="1:1" hidden="1">
      <c r="A11231" s="5"/>
    </row>
    <row r="11232" spans="1:1" hidden="1">
      <c r="A11232" s="5"/>
    </row>
    <row r="11233" spans="1:1" hidden="1">
      <c r="A11233" s="5"/>
    </row>
    <row r="11234" spans="1:1" hidden="1">
      <c r="A11234" s="5"/>
    </row>
    <row r="11235" spans="1:1" hidden="1">
      <c r="A11235" s="5"/>
    </row>
    <row r="11236" spans="1:1" hidden="1">
      <c r="A11236" s="5"/>
    </row>
    <row r="11237" spans="1:1" hidden="1">
      <c r="A11237" s="5"/>
    </row>
    <row r="11238" spans="1:1" hidden="1">
      <c r="A11238" s="5"/>
    </row>
    <row r="11239" spans="1:1" hidden="1">
      <c r="A11239" s="5"/>
    </row>
    <row r="11240" spans="1:1" hidden="1">
      <c r="A11240" s="5"/>
    </row>
    <row r="11241" spans="1:1" hidden="1">
      <c r="A11241" s="5"/>
    </row>
    <row r="11242" spans="1:1" hidden="1">
      <c r="A11242" s="5"/>
    </row>
    <row r="11243" spans="1:1" hidden="1">
      <c r="A11243" s="5"/>
    </row>
    <row r="11244" spans="1:1" hidden="1">
      <c r="A11244" s="5"/>
    </row>
    <row r="11245" spans="1:1" hidden="1">
      <c r="A11245" s="5"/>
    </row>
    <row r="11246" spans="1:1" hidden="1">
      <c r="A11246" s="5"/>
    </row>
    <row r="11247" spans="1:1" hidden="1">
      <c r="A11247" s="5"/>
    </row>
    <row r="11248" spans="1:1" hidden="1">
      <c r="A11248" s="5"/>
    </row>
    <row r="11249" spans="1:1" hidden="1">
      <c r="A11249" s="5"/>
    </row>
    <row r="11250" spans="1:1" hidden="1">
      <c r="A11250" s="5"/>
    </row>
    <row r="11251" spans="1:1" hidden="1">
      <c r="A11251" s="5"/>
    </row>
    <row r="11252" spans="1:1" hidden="1">
      <c r="A11252" s="5"/>
    </row>
    <row r="11253" spans="1:1" hidden="1">
      <c r="A11253" s="5"/>
    </row>
    <row r="11254" spans="1:1" hidden="1">
      <c r="A11254" s="5"/>
    </row>
    <row r="11255" spans="1:1" hidden="1">
      <c r="A11255" s="5"/>
    </row>
    <row r="11256" spans="1:1" hidden="1">
      <c r="A11256" s="5"/>
    </row>
    <row r="11257" spans="1:1" hidden="1">
      <c r="A11257" s="5"/>
    </row>
    <row r="11258" spans="1:1" hidden="1">
      <c r="A11258" s="5"/>
    </row>
    <row r="11259" spans="1:1" hidden="1">
      <c r="A11259" s="5"/>
    </row>
    <row r="11260" spans="1:1" hidden="1">
      <c r="A11260" s="5"/>
    </row>
    <row r="11261" spans="1:1" hidden="1">
      <c r="A11261" s="5"/>
    </row>
    <row r="11262" spans="1:1" hidden="1">
      <c r="A11262" s="5"/>
    </row>
    <row r="11263" spans="1:1" hidden="1">
      <c r="A11263" s="5"/>
    </row>
    <row r="11264" spans="1:1" hidden="1">
      <c r="A11264" s="5"/>
    </row>
    <row r="11265" spans="1:1" hidden="1">
      <c r="A11265" s="5"/>
    </row>
    <row r="11266" spans="1:1" hidden="1">
      <c r="A11266" s="5"/>
    </row>
    <row r="11267" spans="1:1" hidden="1">
      <c r="A11267" s="5"/>
    </row>
    <row r="11268" spans="1:1" hidden="1">
      <c r="A11268" s="5"/>
    </row>
    <row r="11269" spans="1:1" hidden="1">
      <c r="A11269" s="5"/>
    </row>
    <row r="11270" spans="1:1" hidden="1">
      <c r="A11270" s="5"/>
    </row>
    <row r="11271" spans="1:1" hidden="1">
      <c r="A11271" s="5"/>
    </row>
    <row r="11272" spans="1:1" hidden="1">
      <c r="A11272" s="5"/>
    </row>
    <row r="11273" spans="1:1" hidden="1">
      <c r="A11273" s="5"/>
    </row>
    <row r="11274" spans="1:1" hidden="1">
      <c r="A11274" s="5"/>
    </row>
    <row r="11275" spans="1:1" hidden="1">
      <c r="A11275" s="5"/>
    </row>
    <row r="11276" spans="1:1" hidden="1">
      <c r="A11276" s="5"/>
    </row>
    <row r="11277" spans="1:1" hidden="1">
      <c r="A11277" s="5"/>
    </row>
    <row r="11278" spans="1:1" hidden="1">
      <c r="A11278" s="5"/>
    </row>
    <row r="11279" spans="1:1" hidden="1">
      <c r="A11279" s="5"/>
    </row>
    <row r="11280" spans="1:1" hidden="1">
      <c r="A11280" s="5"/>
    </row>
    <row r="11281" spans="1:1" hidden="1">
      <c r="A11281" s="5"/>
    </row>
    <row r="11282" spans="1:1" hidden="1">
      <c r="A11282" s="5"/>
    </row>
    <row r="11283" spans="1:1" hidden="1">
      <c r="A11283" s="5"/>
    </row>
    <row r="11284" spans="1:1" hidden="1">
      <c r="A11284" s="5"/>
    </row>
    <row r="11285" spans="1:1" hidden="1">
      <c r="A11285" s="5"/>
    </row>
    <row r="11286" spans="1:1" hidden="1">
      <c r="A11286" s="5"/>
    </row>
    <row r="11287" spans="1:1" hidden="1">
      <c r="A11287" s="5"/>
    </row>
    <row r="11288" spans="1:1" hidden="1">
      <c r="A11288" s="5"/>
    </row>
    <row r="11289" spans="1:1" hidden="1">
      <c r="A11289" s="5"/>
    </row>
    <row r="11290" spans="1:1" hidden="1">
      <c r="A11290" s="5"/>
    </row>
    <row r="11291" spans="1:1" hidden="1">
      <c r="A11291" s="5"/>
    </row>
    <row r="11292" spans="1:1" hidden="1">
      <c r="A11292" s="5"/>
    </row>
    <row r="11293" spans="1:1" hidden="1">
      <c r="A11293" s="5"/>
    </row>
    <row r="11294" spans="1:1" hidden="1">
      <c r="A11294" s="5"/>
    </row>
    <row r="11295" spans="1:1" hidden="1">
      <c r="A11295" s="5"/>
    </row>
    <row r="11296" spans="1:1" hidden="1">
      <c r="A11296" s="5"/>
    </row>
    <row r="11297" spans="1:1" hidden="1">
      <c r="A11297" s="5"/>
    </row>
    <row r="11298" spans="1:1" hidden="1">
      <c r="A11298" s="5"/>
    </row>
    <row r="11299" spans="1:1" hidden="1">
      <c r="A11299" s="5"/>
    </row>
    <row r="11300" spans="1:1" hidden="1">
      <c r="A11300" s="5"/>
    </row>
    <row r="11301" spans="1:1" hidden="1">
      <c r="A11301" s="5"/>
    </row>
    <row r="11302" spans="1:1" hidden="1">
      <c r="A11302" s="5"/>
    </row>
    <row r="11303" spans="1:1" hidden="1">
      <c r="A11303" s="5"/>
    </row>
    <row r="11304" spans="1:1" hidden="1">
      <c r="A11304" s="5"/>
    </row>
    <row r="11305" spans="1:1" hidden="1">
      <c r="A11305" s="5"/>
    </row>
    <row r="11306" spans="1:1" hidden="1">
      <c r="A11306" s="5"/>
    </row>
    <row r="11307" spans="1:1" hidden="1">
      <c r="A11307" s="5"/>
    </row>
    <row r="11308" spans="1:1" hidden="1">
      <c r="A11308" s="5"/>
    </row>
    <row r="11309" spans="1:1" hidden="1">
      <c r="A11309" s="5"/>
    </row>
    <row r="11310" spans="1:1" hidden="1">
      <c r="A11310" s="5"/>
    </row>
    <row r="11311" spans="1:1" hidden="1">
      <c r="A11311" s="5"/>
    </row>
    <row r="11312" spans="1:1" hidden="1">
      <c r="A11312" s="5"/>
    </row>
    <row r="11313" spans="1:1" hidden="1">
      <c r="A11313" s="5"/>
    </row>
    <row r="11314" spans="1:1" hidden="1">
      <c r="A11314" s="5"/>
    </row>
    <row r="11315" spans="1:1" hidden="1">
      <c r="A11315" s="5"/>
    </row>
    <row r="11316" spans="1:1" hidden="1">
      <c r="A11316" s="5"/>
    </row>
    <row r="11317" spans="1:1" hidden="1">
      <c r="A11317" s="5"/>
    </row>
    <row r="11318" spans="1:1" hidden="1">
      <c r="A11318" s="5"/>
    </row>
    <row r="11319" spans="1:1" hidden="1">
      <c r="A11319" s="5"/>
    </row>
    <row r="11320" spans="1:1" hidden="1">
      <c r="A11320" s="5"/>
    </row>
    <row r="11321" spans="1:1" hidden="1">
      <c r="A11321" s="5"/>
    </row>
    <row r="11322" spans="1:1" hidden="1">
      <c r="A11322" s="5"/>
    </row>
    <row r="11323" spans="1:1" hidden="1">
      <c r="A11323" s="5"/>
    </row>
    <row r="11324" spans="1:1" hidden="1">
      <c r="A11324" s="5"/>
    </row>
    <row r="11325" spans="1:1" hidden="1">
      <c r="A11325" s="5"/>
    </row>
    <row r="11326" spans="1:1" hidden="1">
      <c r="A11326" s="5"/>
    </row>
    <row r="11327" spans="1:1" hidden="1">
      <c r="A11327" s="5"/>
    </row>
    <row r="11328" spans="1:1" hidden="1">
      <c r="A11328" s="5"/>
    </row>
    <row r="11329" spans="1:1" hidden="1">
      <c r="A11329" s="5"/>
    </row>
    <row r="11330" spans="1:1" hidden="1">
      <c r="A11330" s="5"/>
    </row>
    <row r="11331" spans="1:1" hidden="1">
      <c r="A11331" s="5"/>
    </row>
    <row r="11332" spans="1:1" hidden="1">
      <c r="A11332" s="5"/>
    </row>
    <row r="11333" spans="1:1" hidden="1">
      <c r="A11333" s="5"/>
    </row>
    <row r="11334" spans="1:1" hidden="1">
      <c r="A11334" s="5"/>
    </row>
    <row r="11335" spans="1:1" hidden="1">
      <c r="A11335" s="5"/>
    </row>
    <row r="11336" spans="1:1" hidden="1">
      <c r="A11336" s="5"/>
    </row>
    <row r="11337" spans="1:1" hidden="1">
      <c r="A11337" s="5"/>
    </row>
    <row r="11338" spans="1:1" hidden="1">
      <c r="A11338" s="5"/>
    </row>
    <row r="11339" spans="1:1" hidden="1">
      <c r="A11339" s="5"/>
    </row>
    <row r="11340" spans="1:1" hidden="1">
      <c r="A11340" s="5"/>
    </row>
    <row r="11341" spans="1:1" hidden="1">
      <c r="A11341" s="5"/>
    </row>
    <row r="11342" spans="1:1" hidden="1">
      <c r="A11342" s="5"/>
    </row>
    <row r="11343" spans="1:1" hidden="1">
      <c r="A11343" s="5"/>
    </row>
    <row r="11344" spans="1:1" hidden="1">
      <c r="A11344" s="5"/>
    </row>
    <row r="11345" spans="1:1" hidden="1">
      <c r="A11345" s="5"/>
    </row>
    <row r="11346" spans="1:1" hidden="1">
      <c r="A11346" s="5"/>
    </row>
    <row r="11347" spans="1:1" hidden="1">
      <c r="A11347" s="5"/>
    </row>
    <row r="11348" spans="1:1" hidden="1">
      <c r="A11348" s="5"/>
    </row>
    <row r="11349" spans="1:1" hidden="1">
      <c r="A11349" s="5"/>
    </row>
    <row r="11350" spans="1:1" hidden="1">
      <c r="A11350" s="5"/>
    </row>
    <row r="11351" spans="1:1" hidden="1">
      <c r="A11351" s="5"/>
    </row>
    <row r="11352" spans="1:1" hidden="1">
      <c r="A11352" s="5"/>
    </row>
    <row r="11353" spans="1:1" hidden="1">
      <c r="A11353" s="5"/>
    </row>
    <row r="11354" spans="1:1" hidden="1">
      <c r="A11354" s="5"/>
    </row>
    <row r="11355" spans="1:1" hidden="1">
      <c r="A11355" s="5"/>
    </row>
    <row r="11356" spans="1:1" hidden="1">
      <c r="A11356" s="5"/>
    </row>
    <row r="11357" spans="1:1" hidden="1">
      <c r="A11357" s="5"/>
    </row>
    <row r="11358" spans="1:1" hidden="1">
      <c r="A11358" s="5"/>
    </row>
    <row r="11359" spans="1:1" hidden="1">
      <c r="A11359" s="5"/>
    </row>
    <row r="11360" spans="1:1" hidden="1">
      <c r="A11360" s="5"/>
    </row>
    <row r="11361" spans="1:1" hidden="1">
      <c r="A11361" s="5"/>
    </row>
    <row r="11362" spans="1:1" hidden="1">
      <c r="A11362" s="5"/>
    </row>
    <row r="11363" spans="1:1" hidden="1">
      <c r="A11363" s="5"/>
    </row>
    <row r="11364" spans="1:1" hidden="1">
      <c r="A11364" s="5"/>
    </row>
    <row r="11365" spans="1:1" hidden="1">
      <c r="A11365" s="5"/>
    </row>
    <row r="11366" spans="1:1" hidden="1">
      <c r="A11366" s="5"/>
    </row>
    <row r="11367" spans="1:1" hidden="1">
      <c r="A11367" s="5"/>
    </row>
    <row r="11368" spans="1:1" hidden="1">
      <c r="A11368" s="5"/>
    </row>
    <row r="11369" spans="1:1" hidden="1">
      <c r="A11369" s="5"/>
    </row>
    <row r="11370" spans="1:1" hidden="1">
      <c r="A11370" s="5"/>
    </row>
    <row r="11371" spans="1:1" hidden="1">
      <c r="A11371" s="5"/>
    </row>
    <row r="11372" spans="1:1" hidden="1">
      <c r="A11372" s="5"/>
    </row>
    <row r="11373" spans="1:1" hidden="1">
      <c r="A11373" s="5"/>
    </row>
    <row r="11374" spans="1:1" hidden="1">
      <c r="A11374" s="5"/>
    </row>
    <row r="11375" spans="1:1" hidden="1">
      <c r="A11375" s="5"/>
    </row>
    <row r="11376" spans="1:1" hidden="1">
      <c r="A11376" s="5"/>
    </row>
    <row r="11377" spans="1:1" hidden="1">
      <c r="A11377" s="5"/>
    </row>
    <row r="11378" spans="1:1" hidden="1">
      <c r="A11378" s="5"/>
    </row>
    <row r="11379" spans="1:1" hidden="1">
      <c r="A11379" s="5"/>
    </row>
    <row r="11380" spans="1:1" hidden="1">
      <c r="A11380" s="5"/>
    </row>
    <row r="11381" spans="1:1" hidden="1">
      <c r="A11381" s="5"/>
    </row>
    <row r="11382" spans="1:1" hidden="1">
      <c r="A11382" s="5"/>
    </row>
    <row r="11383" spans="1:1" hidden="1">
      <c r="A11383" s="5"/>
    </row>
    <row r="11384" spans="1:1" hidden="1">
      <c r="A11384" s="5"/>
    </row>
    <row r="11385" spans="1:1" hidden="1">
      <c r="A11385" s="5"/>
    </row>
    <row r="11386" spans="1:1" hidden="1">
      <c r="A11386" s="5"/>
    </row>
    <row r="11387" spans="1:1" hidden="1">
      <c r="A11387" s="5"/>
    </row>
    <row r="11388" spans="1:1" hidden="1">
      <c r="A11388" s="5"/>
    </row>
    <row r="11389" spans="1:1" hidden="1">
      <c r="A11389" s="5"/>
    </row>
    <row r="11390" spans="1:1" hidden="1">
      <c r="A11390" s="5"/>
    </row>
    <row r="11391" spans="1:1" hidden="1">
      <c r="A11391" s="5"/>
    </row>
    <row r="11392" spans="1:1" hidden="1">
      <c r="A11392" s="5"/>
    </row>
    <row r="11393" spans="1:1" hidden="1">
      <c r="A11393" s="5"/>
    </row>
    <row r="11394" spans="1:1" hidden="1">
      <c r="A11394" s="5"/>
    </row>
    <row r="11395" spans="1:1" hidden="1">
      <c r="A11395" s="5"/>
    </row>
    <row r="11396" spans="1:1" hidden="1">
      <c r="A11396" s="5"/>
    </row>
    <row r="11397" spans="1:1" hidden="1">
      <c r="A11397" s="5"/>
    </row>
    <row r="11398" spans="1:1" hidden="1">
      <c r="A11398" s="5"/>
    </row>
    <row r="11399" spans="1:1" hidden="1">
      <c r="A11399" s="5"/>
    </row>
    <row r="11400" spans="1:1" hidden="1">
      <c r="A11400" s="5"/>
    </row>
    <row r="11401" spans="1:1" hidden="1">
      <c r="A11401" s="5"/>
    </row>
    <row r="11402" spans="1:1" hidden="1">
      <c r="A11402" s="5"/>
    </row>
    <row r="11403" spans="1:1" hidden="1">
      <c r="A11403" s="5"/>
    </row>
    <row r="11404" spans="1:1" hidden="1">
      <c r="A11404" s="5"/>
    </row>
    <row r="11405" spans="1:1" hidden="1">
      <c r="A11405" s="5"/>
    </row>
    <row r="11406" spans="1:1" hidden="1">
      <c r="A11406" s="5"/>
    </row>
    <row r="11407" spans="1:1" hidden="1">
      <c r="A11407" s="5"/>
    </row>
    <row r="11408" spans="1:1" hidden="1">
      <c r="A11408" s="5"/>
    </row>
    <row r="11409" spans="1:1" hidden="1">
      <c r="A11409" s="5"/>
    </row>
    <row r="11410" spans="1:1" hidden="1">
      <c r="A11410" s="5"/>
    </row>
    <row r="11411" spans="1:1" hidden="1">
      <c r="A11411" s="5"/>
    </row>
    <row r="11412" spans="1:1" hidden="1">
      <c r="A11412" s="5"/>
    </row>
    <row r="11413" spans="1:1" hidden="1">
      <c r="A11413" s="5"/>
    </row>
    <row r="11414" spans="1:1" hidden="1">
      <c r="A11414" s="5"/>
    </row>
    <row r="11415" spans="1:1" hidden="1">
      <c r="A11415" s="5"/>
    </row>
    <row r="11416" spans="1:1" hidden="1">
      <c r="A11416" s="5"/>
    </row>
    <row r="11417" spans="1:1" hidden="1">
      <c r="A11417" s="5"/>
    </row>
    <row r="11418" spans="1:1" hidden="1">
      <c r="A11418" s="5"/>
    </row>
    <row r="11419" spans="1:1" hidden="1">
      <c r="A11419" s="5"/>
    </row>
    <row r="11420" spans="1:1" hidden="1">
      <c r="A11420" s="5"/>
    </row>
    <row r="11421" spans="1:1" hidden="1">
      <c r="A11421" s="5"/>
    </row>
    <row r="11422" spans="1:1" hidden="1">
      <c r="A11422" s="5"/>
    </row>
    <row r="11423" spans="1:1" hidden="1">
      <c r="A11423" s="5"/>
    </row>
    <row r="11424" spans="1:1" hidden="1">
      <c r="A11424" s="5"/>
    </row>
    <row r="11425" spans="1:1" hidden="1">
      <c r="A11425" s="5"/>
    </row>
    <row r="11426" spans="1:1" hidden="1">
      <c r="A11426" s="5"/>
    </row>
    <row r="11427" spans="1:1" hidden="1">
      <c r="A11427" s="5"/>
    </row>
    <row r="11428" spans="1:1" hidden="1">
      <c r="A11428" s="5"/>
    </row>
    <row r="11429" spans="1:1" hidden="1">
      <c r="A11429" s="5"/>
    </row>
    <row r="11430" spans="1:1" hidden="1">
      <c r="A11430" s="5"/>
    </row>
    <row r="11431" spans="1:1" hidden="1">
      <c r="A11431" s="5"/>
    </row>
    <row r="11432" spans="1:1" hidden="1">
      <c r="A11432" s="5"/>
    </row>
    <row r="11433" spans="1:1" hidden="1">
      <c r="A11433" s="5"/>
    </row>
    <row r="11434" spans="1:1" hidden="1">
      <c r="A11434" s="5"/>
    </row>
    <row r="11435" spans="1:1" hidden="1">
      <c r="A11435" s="5"/>
    </row>
    <row r="11436" spans="1:1" hidden="1">
      <c r="A11436" s="5"/>
    </row>
    <row r="11437" spans="1:1" hidden="1">
      <c r="A11437" s="5"/>
    </row>
    <row r="11438" spans="1:1" hidden="1">
      <c r="A11438" s="5"/>
    </row>
    <row r="11439" spans="1:1" hidden="1">
      <c r="A11439" s="5"/>
    </row>
    <row r="11440" spans="1:1" hidden="1">
      <c r="A11440" s="5"/>
    </row>
    <row r="11441" spans="1:1" hidden="1">
      <c r="A11441" s="5"/>
    </row>
    <row r="11442" spans="1:1" hidden="1">
      <c r="A11442" s="5"/>
    </row>
    <row r="11443" spans="1:1" hidden="1">
      <c r="A11443" s="5"/>
    </row>
    <row r="11444" spans="1:1" hidden="1">
      <c r="A11444" s="5"/>
    </row>
    <row r="11445" spans="1:1" hidden="1">
      <c r="A11445" s="5"/>
    </row>
    <row r="11446" spans="1:1" hidden="1">
      <c r="A11446" s="5"/>
    </row>
    <row r="11447" spans="1:1" hidden="1">
      <c r="A11447" s="5"/>
    </row>
    <row r="11448" spans="1:1" hidden="1">
      <c r="A11448" s="5"/>
    </row>
    <row r="11449" spans="1:1" hidden="1">
      <c r="A11449" s="5"/>
    </row>
    <row r="11450" spans="1:1" hidden="1">
      <c r="A11450" s="5"/>
    </row>
    <row r="11451" spans="1:1" hidden="1">
      <c r="A11451" s="5"/>
    </row>
    <row r="11452" spans="1:1" hidden="1">
      <c r="A11452" s="5"/>
    </row>
    <row r="11453" spans="1:1" hidden="1">
      <c r="A11453" s="5"/>
    </row>
    <row r="11454" spans="1:1" hidden="1">
      <c r="A11454" s="5"/>
    </row>
    <row r="11455" spans="1:1" hidden="1">
      <c r="A11455" s="5"/>
    </row>
    <row r="11456" spans="1:1" hidden="1">
      <c r="A11456" s="5"/>
    </row>
    <row r="11457" spans="1:1" hidden="1">
      <c r="A11457" s="5"/>
    </row>
    <row r="11458" spans="1:1" hidden="1">
      <c r="A11458" s="5"/>
    </row>
    <row r="11459" spans="1:1" hidden="1">
      <c r="A11459" s="5"/>
    </row>
    <row r="11460" spans="1:1" hidden="1">
      <c r="A11460" s="5"/>
    </row>
    <row r="11461" spans="1:1" hidden="1">
      <c r="A11461" s="5"/>
    </row>
    <row r="11462" spans="1:1" hidden="1">
      <c r="A11462" s="5"/>
    </row>
    <row r="11463" spans="1:1" hidden="1">
      <c r="A11463" s="5"/>
    </row>
    <row r="11464" spans="1:1" hidden="1">
      <c r="A11464" s="5"/>
    </row>
    <row r="11465" spans="1:1" hidden="1">
      <c r="A11465" s="5"/>
    </row>
    <row r="11466" spans="1:1" hidden="1">
      <c r="A11466" s="5"/>
    </row>
    <row r="11467" spans="1:1" hidden="1">
      <c r="A11467" s="5"/>
    </row>
    <row r="11468" spans="1:1" hidden="1">
      <c r="A11468" s="5"/>
    </row>
    <row r="11469" spans="1:1" hidden="1">
      <c r="A11469" s="5"/>
    </row>
    <row r="11470" spans="1:1" hidden="1">
      <c r="A11470" s="5"/>
    </row>
    <row r="11471" spans="1:1" hidden="1">
      <c r="A11471" s="5"/>
    </row>
    <row r="11472" spans="1:1" hidden="1">
      <c r="A11472" s="5"/>
    </row>
    <row r="11473" spans="1:1" hidden="1">
      <c r="A11473" s="5"/>
    </row>
    <row r="11474" spans="1:1" hidden="1">
      <c r="A11474" s="5"/>
    </row>
    <row r="11475" spans="1:1" hidden="1">
      <c r="A11475" s="5"/>
    </row>
    <row r="11476" spans="1:1" hidden="1">
      <c r="A11476" s="5"/>
    </row>
    <row r="11477" spans="1:1" hidden="1">
      <c r="A11477" s="5"/>
    </row>
    <row r="11478" spans="1:1" hidden="1">
      <c r="A11478" s="5"/>
    </row>
    <row r="11479" spans="1:1" hidden="1">
      <c r="A11479" s="5"/>
    </row>
    <row r="11480" spans="1:1" hidden="1">
      <c r="A11480" s="5"/>
    </row>
    <row r="11481" spans="1:1" hidden="1">
      <c r="A11481" s="5"/>
    </row>
    <row r="11482" spans="1:1" hidden="1">
      <c r="A11482" s="5"/>
    </row>
    <row r="11483" spans="1:1" hidden="1">
      <c r="A11483" s="5"/>
    </row>
    <row r="11484" spans="1:1" hidden="1">
      <c r="A11484" s="5"/>
    </row>
    <row r="11485" spans="1:1" hidden="1">
      <c r="A11485" s="5"/>
    </row>
    <row r="11486" spans="1:1" hidden="1">
      <c r="A11486" s="5"/>
    </row>
    <row r="11487" spans="1:1" hidden="1">
      <c r="A11487" s="5"/>
    </row>
    <row r="11488" spans="1:1" hidden="1">
      <c r="A11488" s="5"/>
    </row>
    <row r="11489" spans="1:1" hidden="1">
      <c r="A11489" s="5"/>
    </row>
    <row r="11490" spans="1:1" hidden="1">
      <c r="A11490" s="5"/>
    </row>
    <row r="11491" spans="1:1" hidden="1">
      <c r="A11491" s="5"/>
    </row>
    <row r="11492" spans="1:1" hidden="1">
      <c r="A11492" s="5"/>
    </row>
    <row r="11493" spans="1:1" hidden="1">
      <c r="A11493" s="5"/>
    </row>
    <row r="11494" spans="1:1" hidden="1">
      <c r="A11494" s="5"/>
    </row>
    <row r="11495" spans="1:1" hidden="1">
      <c r="A11495" s="5"/>
    </row>
    <row r="11496" spans="1:1" hidden="1">
      <c r="A11496" s="5"/>
    </row>
    <row r="11497" spans="1:1" hidden="1">
      <c r="A11497" s="5"/>
    </row>
    <row r="11498" spans="1:1" hidden="1">
      <c r="A11498" s="5"/>
    </row>
    <row r="11499" spans="1:1" hidden="1">
      <c r="A11499" s="5"/>
    </row>
    <row r="11500" spans="1:1" hidden="1">
      <c r="A11500" s="5"/>
    </row>
    <row r="11501" spans="1:1" hidden="1">
      <c r="A11501" s="5"/>
    </row>
    <row r="11502" spans="1:1" hidden="1">
      <c r="A11502" s="5"/>
    </row>
    <row r="11503" spans="1:1" hidden="1">
      <c r="A11503" s="5"/>
    </row>
    <row r="11504" spans="1:1" hidden="1">
      <c r="A11504" s="5"/>
    </row>
    <row r="11505" spans="1:1" hidden="1">
      <c r="A11505" s="5"/>
    </row>
    <row r="11506" spans="1:1" hidden="1">
      <c r="A11506" s="5"/>
    </row>
    <row r="11507" spans="1:1" hidden="1">
      <c r="A11507" s="5"/>
    </row>
    <row r="11508" spans="1:1" hidden="1">
      <c r="A11508" s="5"/>
    </row>
    <row r="11509" spans="1:1" hidden="1">
      <c r="A11509" s="5"/>
    </row>
    <row r="11510" spans="1:1" hidden="1">
      <c r="A11510" s="5"/>
    </row>
    <row r="11511" spans="1:1" hidden="1">
      <c r="A11511" s="5"/>
    </row>
    <row r="11512" spans="1:1" hidden="1">
      <c r="A11512" s="5"/>
    </row>
    <row r="11513" spans="1:1" hidden="1">
      <c r="A11513" s="5"/>
    </row>
    <row r="11514" spans="1:1" hidden="1">
      <c r="A11514" s="5"/>
    </row>
    <row r="11515" spans="1:1" hidden="1">
      <c r="A11515" s="5"/>
    </row>
    <row r="11516" spans="1:1" hidden="1">
      <c r="A11516" s="5"/>
    </row>
    <row r="11517" spans="1:1" hidden="1">
      <c r="A11517" s="5"/>
    </row>
    <row r="11518" spans="1:1" hidden="1">
      <c r="A11518" s="5"/>
    </row>
    <row r="11519" spans="1:1" hidden="1">
      <c r="A11519" s="5"/>
    </row>
    <row r="11520" spans="1:1" hidden="1">
      <c r="A11520" s="5"/>
    </row>
    <row r="11521" spans="1:1" hidden="1">
      <c r="A11521" s="5"/>
    </row>
    <row r="11522" spans="1:1" hidden="1">
      <c r="A11522" s="5"/>
    </row>
    <row r="11523" spans="1:1" hidden="1">
      <c r="A11523" s="5"/>
    </row>
    <row r="11524" spans="1:1" hidden="1">
      <c r="A11524" s="5"/>
    </row>
    <row r="11525" spans="1:1" hidden="1">
      <c r="A11525" s="5"/>
    </row>
    <row r="11526" spans="1:1" hidden="1">
      <c r="A11526" s="5"/>
    </row>
    <row r="11527" spans="1:1" hidden="1">
      <c r="A11527" s="5"/>
    </row>
    <row r="11528" spans="1:1" hidden="1">
      <c r="A11528" s="5"/>
    </row>
    <row r="11529" spans="1:1" hidden="1">
      <c r="A11529" s="5"/>
    </row>
    <row r="11530" spans="1:1" hidden="1">
      <c r="A11530" s="5"/>
    </row>
    <row r="11531" spans="1:1" hidden="1">
      <c r="A11531" s="5"/>
    </row>
    <row r="11532" spans="1:1" hidden="1">
      <c r="A11532" s="5"/>
    </row>
    <row r="11533" spans="1:1" hidden="1">
      <c r="A11533" s="5"/>
    </row>
    <row r="11534" spans="1:1" hidden="1">
      <c r="A11534" s="5"/>
    </row>
    <row r="11535" spans="1:1" hidden="1">
      <c r="A11535" s="5"/>
    </row>
    <row r="11536" spans="1:1" hidden="1">
      <c r="A11536" s="5"/>
    </row>
    <row r="11537" spans="1:1" hidden="1">
      <c r="A11537" s="5"/>
    </row>
    <row r="11538" spans="1:1" hidden="1">
      <c r="A11538" s="5"/>
    </row>
    <row r="11539" spans="1:1" hidden="1">
      <c r="A11539" s="5"/>
    </row>
    <row r="11540" spans="1:1" hidden="1">
      <c r="A11540" s="5"/>
    </row>
    <row r="11541" spans="1:1" hidden="1">
      <c r="A11541" s="5"/>
    </row>
    <row r="11542" spans="1:1" hidden="1">
      <c r="A11542" s="5"/>
    </row>
    <row r="11543" spans="1:1" hidden="1">
      <c r="A11543" s="5"/>
    </row>
    <row r="11544" spans="1:1" hidden="1">
      <c r="A11544" s="5"/>
    </row>
    <row r="11545" spans="1:1" hidden="1">
      <c r="A11545" s="5"/>
    </row>
    <row r="11546" spans="1:1" hidden="1">
      <c r="A11546" s="5"/>
    </row>
    <row r="11547" spans="1:1" hidden="1">
      <c r="A11547" s="5"/>
    </row>
    <row r="11548" spans="1:1" hidden="1">
      <c r="A11548" s="5"/>
    </row>
    <row r="11549" spans="1:1" hidden="1">
      <c r="A11549" s="5"/>
    </row>
    <row r="11550" spans="1:1" hidden="1">
      <c r="A11550" s="5"/>
    </row>
    <row r="11551" spans="1:1" hidden="1">
      <c r="A11551" s="5"/>
    </row>
    <row r="11552" spans="1:1" hidden="1">
      <c r="A11552" s="5"/>
    </row>
    <row r="11553" spans="1:1" hidden="1">
      <c r="A11553" s="5"/>
    </row>
    <row r="11554" spans="1:1" hidden="1">
      <c r="A11554" s="5"/>
    </row>
    <row r="11555" spans="1:1" hidden="1">
      <c r="A11555" s="5"/>
    </row>
    <row r="11556" spans="1:1" hidden="1">
      <c r="A11556" s="5"/>
    </row>
    <row r="11557" spans="1:1" hidden="1">
      <c r="A11557" s="5"/>
    </row>
    <row r="11558" spans="1:1" hidden="1">
      <c r="A11558" s="5"/>
    </row>
    <row r="11559" spans="1:1" hidden="1">
      <c r="A11559" s="5"/>
    </row>
    <row r="11560" spans="1:1" hidden="1">
      <c r="A11560" s="5"/>
    </row>
    <row r="11561" spans="1:1" hidden="1">
      <c r="A11561" s="5"/>
    </row>
    <row r="11562" spans="1:1" hidden="1">
      <c r="A11562" s="5"/>
    </row>
    <row r="11563" spans="1:1" hidden="1">
      <c r="A11563" s="5"/>
    </row>
    <row r="11564" spans="1:1" hidden="1">
      <c r="A11564" s="5"/>
    </row>
    <row r="11565" spans="1:1" hidden="1">
      <c r="A11565" s="5"/>
    </row>
    <row r="11566" spans="1:1" hidden="1">
      <c r="A11566" s="5"/>
    </row>
    <row r="11567" spans="1:1" hidden="1">
      <c r="A11567" s="5"/>
    </row>
    <row r="11568" spans="1:1" hidden="1">
      <c r="A11568" s="5"/>
    </row>
    <row r="11569" spans="1:1" hidden="1">
      <c r="A11569" s="5"/>
    </row>
    <row r="11570" spans="1:1" hidden="1">
      <c r="A11570" s="5"/>
    </row>
    <row r="11571" spans="1:1" hidden="1">
      <c r="A11571" s="5"/>
    </row>
    <row r="11572" spans="1:1" hidden="1">
      <c r="A11572" s="5"/>
    </row>
    <row r="11573" spans="1:1" hidden="1">
      <c r="A11573" s="5"/>
    </row>
    <row r="11574" spans="1:1" hidden="1">
      <c r="A11574" s="5"/>
    </row>
    <row r="11575" spans="1:1" hidden="1">
      <c r="A11575" s="5"/>
    </row>
    <row r="11576" spans="1:1" hidden="1">
      <c r="A11576" s="5"/>
    </row>
    <row r="11577" spans="1:1" hidden="1">
      <c r="A11577" s="5"/>
    </row>
    <row r="11578" spans="1:1" hidden="1">
      <c r="A11578" s="5"/>
    </row>
    <row r="11579" spans="1:1" hidden="1">
      <c r="A11579" s="5"/>
    </row>
    <row r="11580" spans="1:1" hidden="1">
      <c r="A11580" s="5"/>
    </row>
    <row r="11581" spans="1:1" hidden="1">
      <c r="A11581" s="5"/>
    </row>
    <row r="11582" spans="1:1" hidden="1">
      <c r="A11582" s="5"/>
    </row>
    <row r="11583" spans="1:1" hidden="1">
      <c r="A11583" s="5"/>
    </row>
    <row r="11584" spans="1:1" hidden="1">
      <c r="A11584" s="5"/>
    </row>
    <row r="11585" spans="1:1" hidden="1">
      <c r="A11585" s="5"/>
    </row>
    <row r="11586" spans="1:1" hidden="1">
      <c r="A11586" s="5"/>
    </row>
    <row r="11587" spans="1:1" hidden="1">
      <c r="A11587" s="5"/>
    </row>
    <row r="11588" spans="1:1" hidden="1">
      <c r="A11588" s="5"/>
    </row>
    <row r="11589" spans="1:1" hidden="1">
      <c r="A11589" s="5"/>
    </row>
    <row r="11590" spans="1:1" hidden="1">
      <c r="A11590" s="5"/>
    </row>
    <row r="11591" spans="1:1" hidden="1">
      <c r="A11591" s="5"/>
    </row>
    <row r="11592" spans="1:1" hidden="1">
      <c r="A11592" s="5"/>
    </row>
    <row r="11593" spans="1:1" hidden="1">
      <c r="A11593" s="5"/>
    </row>
    <row r="11594" spans="1:1" hidden="1">
      <c r="A11594" s="5"/>
    </row>
    <row r="11595" spans="1:1" hidden="1">
      <c r="A11595" s="5"/>
    </row>
    <row r="11596" spans="1:1" hidden="1">
      <c r="A11596" s="5"/>
    </row>
    <row r="11597" spans="1:1" hidden="1">
      <c r="A11597" s="5"/>
    </row>
    <row r="11598" spans="1:1" hidden="1">
      <c r="A11598" s="5"/>
    </row>
    <row r="11599" spans="1:1" hidden="1">
      <c r="A11599" s="5"/>
    </row>
    <row r="11600" spans="1:1" hidden="1">
      <c r="A11600" s="5"/>
    </row>
    <row r="11601" spans="1:1" hidden="1">
      <c r="A11601" s="5"/>
    </row>
    <row r="11602" spans="1:1" hidden="1">
      <c r="A11602" s="5"/>
    </row>
    <row r="11603" spans="1:1" hidden="1">
      <c r="A11603" s="5"/>
    </row>
    <row r="11604" spans="1:1" hidden="1">
      <c r="A11604" s="5"/>
    </row>
    <row r="11605" spans="1:1" hidden="1">
      <c r="A11605" s="5"/>
    </row>
    <row r="11606" spans="1:1" hidden="1">
      <c r="A11606" s="5"/>
    </row>
    <row r="11607" spans="1:1" hidden="1">
      <c r="A11607" s="5"/>
    </row>
    <row r="11608" spans="1:1" hidden="1">
      <c r="A11608" s="5"/>
    </row>
    <row r="11609" spans="1:1" hidden="1">
      <c r="A11609" s="5"/>
    </row>
    <row r="11610" spans="1:1" hidden="1">
      <c r="A11610" s="5"/>
    </row>
    <row r="11611" spans="1:1" hidden="1">
      <c r="A11611" s="5"/>
    </row>
    <row r="11612" spans="1:1" hidden="1">
      <c r="A11612" s="5"/>
    </row>
    <row r="11613" spans="1:1" hidden="1">
      <c r="A11613" s="5"/>
    </row>
    <row r="11614" spans="1:1" hidden="1">
      <c r="A11614" s="5"/>
    </row>
    <row r="11615" spans="1:1" hidden="1">
      <c r="A11615" s="5"/>
    </row>
    <row r="11616" spans="1:1" hidden="1">
      <c r="A11616" s="5"/>
    </row>
    <row r="11617" spans="1:1" hidden="1">
      <c r="A11617" s="5"/>
    </row>
    <row r="11618" spans="1:1" hidden="1">
      <c r="A11618" s="5"/>
    </row>
    <row r="11619" spans="1:1" hidden="1">
      <c r="A11619" s="5"/>
    </row>
    <row r="11620" spans="1:1" hidden="1">
      <c r="A11620" s="5"/>
    </row>
    <row r="11621" spans="1:1" hidden="1">
      <c r="A11621" s="5"/>
    </row>
    <row r="11622" spans="1:1" hidden="1">
      <c r="A11622" s="5"/>
    </row>
    <row r="11623" spans="1:1" hidden="1">
      <c r="A11623" s="5"/>
    </row>
    <row r="11624" spans="1:1" hidden="1">
      <c r="A11624" s="5"/>
    </row>
    <row r="11625" spans="1:1" hidden="1">
      <c r="A11625" s="5"/>
    </row>
    <row r="11626" spans="1:1" hidden="1">
      <c r="A11626" s="5"/>
    </row>
    <row r="11627" spans="1:1" hidden="1">
      <c r="A11627" s="5"/>
    </row>
    <row r="11628" spans="1:1" hidden="1">
      <c r="A11628" s="5"/>
    </row>
    <row r="11629" spans="1:1" hidden="1">
      <c r="A11629" s="5"/>
    </row>
    <row r="11630" spans="1:1" hidden="1">
      <c r="A11630" s="5"/>
    </row>
    <row r="11631" spans="1:1" hidden="1">
      <c r="A11631" s="5"/>
    </row>
    <row r="11632" spans="1:1" hidden="1">
      <c r="A11632" s="5"/>
    </row>
    <row r="11633" spans="1:1" hidden="1">
      <c r="A11633" s="5"/>
    </row>
    <row r="11634" spans="1:1" hidden="1">
      <c r="A11634" s="5"/>
    </row>
    <row r="11635" spans="1:1" hidden="1">
      <c r="A11635" s="5"/>
    </row>
    <row r="11636" spans="1:1" hidden="1">
      <c r="A11636" s="5"/>
    </row>
    <row r="11637" spans="1:1" hidden="1">
      <c r="A11637" s="5"/>
    </row>
    <row r="11638" spans="1:1" hidden="1">
      <c r="A11638" s="5"/>
    </row>
    <row r="11639" spans="1:1" hidden="1">
      <c r="A11639" s="5"/>
    </row>
    <row r="11640" spans="1:1" hidden="1">
      <c r="A11640" s="5"/>
    </row>
    <row r="11641" spans="1:1" hidden="1">
      <c r="A11641" s="5"/>
    </row>
    <row r="11642" spans="1:1" hidden="1">
      <c r="A11642" s="5"/>
    </row>
    <row r="11643" spans="1:1" hidden="1">
      <c r="A11643" s="5"/>
    </row>
    <row r="11644" spans="1:1" hidden="1">
      <c r="A11644" s="5"/>
    </row>
    <row r="11645" spans="1:1" hidden="1">
      <c r="A11645" s="5"/>
    </row>
    <row r="11646" spans="1:1" hidden="1">
      <c r="A11646" s="5"/>
    </row>
    <row r="11647" spans="1:1" hidden="1">
      <c r="A11647" s="5"/>
    </row>
    <row r="11648" spans="1:1" hidden="1">
      <c r="A11648" s="5"/>
    </row>
    <row r="11649" spans="1:1" hidden="1">
      <c r="A11649" s="5"/>
    </row>
    <row r="11650" spans="1:1" hidden="1">
      <c r="A11650" s="5"/>
    </row>
    <row r="11651" spans="1:1" hidden="1">
      <c r="A11651" s="5"/>
    </row>
    <row r="11652" spans="1:1" hidden="1">
      <c r="A11652" s="5"/>
    </row>
    <row r="11653" spans="1:1" hidden="1">
      <c r="A11653" s="5"/>
    </row>
    <row r="11654" spans="1:1" hidden="1">
      <c r="A11654" s="5"/>
    </row>
    <row r="11655" spans="1:1" hidden="1">
      <c r="A11655" s="5"/>
    </row>
    <row r="11656" spans="1:1" hidden="1">
      <c r="A11656" s="5"/>
    </row>
    <row r="11657" spans="1:1" hidden="1">
      <c r="A11657" s="5"/>
    </row>
    <row r="11658" spans="1:1" hidden="1">
      <c r="A11658" s="5"/>
    </row>
    <row r="11659" spans="1:1" hidden="1">
      <c r="A11659" s="5"/>
    </row>
    <row r="11660" spans="1:1" hidden="1">
      <c r="A11660" s="5"/>
    </row>
    <row r="11661" spans="1:1" hidden="1">
      <c r="A11661" s="5"/>
    </row>
    <row r="11662" spans="1:1" hidden="1">
      <c r="A11662" s="5"/>
    </row>
    <row r="11663" spans="1:1" hidden="1">
      <c r="A11663" s="5"/>
    </row>
    <row r="11664" spans="1:1" hidden="1">
      <c r="A11664" s="5"/>
    </row>
    <row r="11665" spans="1:1" hidden="1">
      <c r="A11665" s="5"/>
    </row>
    <row r="11666" spans="1:1" hidden="1">
      <c r="A11666" s="5"/>
    </row>
    <row r="11667" spans="1:1" hidden="1">
      <c r="A11667" s="5"/>
    </row>
    <row r="11668" spans="1:1" hidden="1">
      <c r="A11668" s="5"/>
    </row>
    <row r="11669" spans="1:1" hidden="1">
      <c r="A11669" s="5"/>
    </row>
    <row r="11670" spans="1:1" hidden="1">
      <c r="A11670" s="5"/>
    </row>
    <row r="11671" spans="1:1" hidden="1">
      <c r="A11671" s="5"/>
    </row>
    <row r="11672" spans="1:1" hidden="1">
      <c r="A11672" s="5"/>
    </row>
    <row r="11673" spans="1:1" hidden="1">
      <c r="A11673" s="5"/>
    </row>
    <row r="11674" spans="1:1" hidden="1">
      <c r="A11674" s="5"/>
    </row>
    <row r="11675" spans="1:1" hidden="1">
      <c r="A11675" s="5"/>
    </row>
    <row r="11676" spans="1:1" hidden="1">
      <c r="A11676" s="5"/>
    </row>
    <row r="11677" spans="1:1" hidden="1">
      <c r="A11677" s="5"/>
    </row>
    <row r="11678" spans="1:1" hidden="1">
      <c r="A11678" s="5"/>
    </row>
    <row r="11679" spans="1:1" hidden="1">
      <c r="A11679" s="5"/>
    </row>
    <row r="11680" spans="1:1" hidden="1">
      <c r="A11680" s="5"/>
    </row>
    <row r="11681" spans="1:1" hidden="1">
      <c r="A11681" s="5"/>
    </row>
    <row r="11682" spans="1:1" hidden="1">
      <c r="A11682" s="5"/>
    </row>
    <row r="11683" spans="1:1" hidden="1">
      <c r="A11683" s="5"/>
    </row>
    <row r="11684" spans="1:1" hidden="1">
      <c r="A11684" s="5"/>
    </row>
    <row r="11685" spans="1:1" hidden="1">
      <c r="A11685" s="5"/>
    </row>
    <row r="11686" spans="1:1" hidden="1">
      <c r="A11686" s="5"/>
    </row>
    <row r="11687" spans="1:1" hidden="1">
      <c r="A11687" s="5"/>
    </row>
    <row r="11688" spans="1:1" hidden="1">
      <c r="A11688" s="5"/>
    </row>
    <row r="11689" spans="1:1" hidden="1">
      <c r="A11689" s="5"/>
    </row>
    <row r="11690" spans="1:1" hidden="1">
      <c r="A11690" s="5"/>
    </row>
    <row r="11691" spans="1:1" hidden="1">
      <c r="A11691" s="5"/>
    </row>
    <row r="11692" spans="1:1" hidden="1">
      <c r="A11692" s="5"/>
    </row>
    <row r="11693" spans="1:1" hidden="1">
      <c r="A11693" s="5"/>
    </row>
    <row r="11694" spans="1:1" hidden="1">
      <c r="A11694" s="5"/>
    </row>
    <row r="11695" spans="1:1" hidden="1">
      <c r="A11695" s="5"/>
    </row>
    <row r="11696" spans="1:1" hidden="1">
      <c r="A11696" s="5"/>
    </row>
    <row r="11697" spans="1:1" hidden="1">
      <c r="A11697" s="5"/>
    </row>
    <row r="11698" spans="1:1" hidden="1">
      <c r="A11698" s="5"/>
    </row>
    <row r="11699" spans="1:1" hidden="1">
      <c r="A11699" s="5"/>
    </row>
    <row r="11700" spans="1:1" hidden="1">
      <c r="A11700" s="5"/>
    </row>
    <row r="11701" spans="1:1" hidden="1">
      <c r="A11701" s="5"/>
    </row>
    <row r="11702" spans="1:1" hidden="1">
      <c r="A11702" s="5"/>
    </row>
    <row r="11703" spans="1:1" hidden="1">
      <c r="A11703" s="5"/>
    </row>
    <row r="11704" spans="1:1" hidden="1">
      <c r="A11704" s="5"/>
    </row>
    <row r="11705" spans="1:1" hidden="1">
      <c r="A11705" s="5"/>
    </row>
    <row r="11706" spans="1:1" hidden="1">
      <c r="A11706" s="5"/>
    </row>
    <row r="11707" spans="1:1" hidden="1">
      <c r="A11707" s="5"/>
    </row>
    <row r="11708" spans="1:1" hidden="1">
      <c r="A11708" s="5"/>
    </row>
    <row r="11709" spans="1:1" hidden="1">
      <c r="A11709" s="5"/>
    </row>
    <row r="11710" spans="1:1" hidden="1">
      <c r="A11710" s="5"/>
    </row>
    <row r="11711" spans="1:1" hidden="1">
      <c r="A11711" s="5"/>
    </row>
    <row r="11712" spans="1:1" hidden="1">
      <c r="A11712" s="5"/>
    </row>
    <row r="11713" spans="1:1" hidden="1">
      <c r="A11713" s="5"/>
    </row>
    <row r="11714" spans="1:1" hidden="1">
      <c r="A11714" s="5"/>
    </row>
    <row r="11715" spans="1:1" hidden="1">
      <c r="A11715" s="5"/>
    </row>
    <row r="11716" spans="1:1" hidden="1">
      <c r="A11716" s="5"/>
    </row>
    <row r="11717" spans="1:1" hidden="1">
      <c r="A11717" s="5"/>
    </row>
    <row r="11718" spans="1:1" hidden="1">
      <c r="A11718" s="5"/>
    </row>
    <row r="11719" spans="1:1" hidden="1">
      <c r="A11719" s="5"/>
    </row>
    <row r="11720" spans="1:1" hidden="1">
      <c r="A11720" s="5"/>
    </row>
    <row r="11721" spans="1:1" hidden="1">
      <c r="A11721" s="5"/>
    </row>
    <row r="11722" spans="1:1" hidden="1">
      <c r="A11722" s="5"/>
    </row>
    <row r="11723" spans="1:1" hidden="1">
      <c r="A11723" s="5"/>
    </row>
    <row r="11724" spans="1:1" hidden="1">
      <c r="A11724" s="5"/>
    </row>
    <row r="11725" spans="1:1" hidden="1">
      <c r="A11725" s="5"/>
    </row>
    <row r="11726" spans="1:1" hidden="1">
      <c r="A11726" s="5"/>
    </row>
    <row r="11727" spans="1:1" hidden="1">
      <c r="A11727" s="5"/>
    </row>
    <row r="11728" spans="1:1" hidden="1">
      <c r="A11728" s="5"/>
    </row>
    <row r="11729" spans="1:1" hidden="1">
      <c r="A11729" s="5"/>
    </row>
    <row r="11730" spans="1:1" hidden="1">
      <c r="A11730" s="5"/>
    </row>
    <row r="11731" spans="1:1" hidden="1">
      <c r="A11731" s="5"/>
    </row>
    <row r="11732" spans="1:1" hidden="1">
      <c r="A11732" s="5"/>
    </row>
    <row r="11733" spans="1:1" hidden="1">
      <c r="A11733" s="5"/>
    </row>
    <row r="11734" spans="1:1" hidden="1">
      <c r="A11734" s="5"/>
    </row>
    <row r="11735" spans="1:1" hidden="1">
      <c r="A11735" s="5"/>
    </row>
    <row r="11736" spans="1:1" hidden="1">
      <c r="A11736" s="5"/>
    </row>
    <row r="11737" spans="1:1" hidden="1">
      <c r="A11737" s="5"/>
    </row>
    <row r="11738" spans="1:1" hidden="1">
      <c r="A11738" s="5"/>
    </row>
    <row r="11739" spans="1:1" hidden="1">
      <c r="A11739" s="5"/>
    </row>
    <row r="11740" spans="1:1" hidden="1">
      <c r="A11740" s="5"/>
    </row>
    <row r="11741" spans="1:1" hidden="1">
      <c r="A11741" s="5"/>
    </row>
    <row r="11742" spans="1:1" hidden="1">
      <c r="A11742" s="5"/>
    </row>
    <row r="11743" spans="1:1" hidden="1">
      <c r="A11743" s="5"/>
    </row>
    <row r="11744" spans="1:1" hidden="1">
      <c r="A11744" s="5"/>
    </row>
    <row r="11745" spans="1:1" hidden="1">
      <c r="A11745" s="5"/>
    </row>
    <row r="11746" spans="1:1" hidden="1">
      <c r="A11746" s="5"/>
    </row>
    <row r="11747" spans="1:1" hidden="1">
      <c r="A11747" s="5"/>
    </row>
    <row r="11748" spans="1:1" hidden="1">
      <c r="A11748" s="5"/>
    </row>
    <row r="11749" spans="1:1" hidden="1">
      <c r="A11749" s="5"/>
    </row>
    <row r="11750" spans="1:1" hidden="1">
      <c r="A11750" s="5"/>
    </row>
    <row r="11751" spans="1:1" hidden="1">
      <c r="A11751" s="5"/>
    </row>
    <row r="11752" spans="1:1" hidden="1">
      <c r="A11752" s="5"/>
    </row>
    <row r="11753" spans="1:1" hidden="1">
      <c r="A11753" s="5"/>
    </row>
    <row r="11754" spans="1:1" hidden="1">
      <c r="A11754" s="5"/>
    </row>
    <row r="11755" spans="1:1" hidden="1">
      <c r="A11755" s="5"/>
    </row>
    <row r="11756" spans="1:1" hidden="1">
      <c r="A11756" s="5"/>
    </row>
    <row r="11757" spans="1:1" hidden="1">
      <c r="A11757" s="5"/>
    </row>
    <row r="11758" spans="1:1" hidden="1">
      <c r="A11758" s="5"/>
    </row>
    <row r="11759" spans="1:1" hidden="1">
      <c r="A11759" s="5"/>
    </row>
    <row r="11760" spans="1:1" hidden="1">
      <c r="A11760" s="5"/>
    </row>
    <row r="11761" spans="1:1" hidden="1">
      <c r="A11761" s="5"/>
    </row>
    <row r="11762" spans="1:1" hidden="1">
      <c r="A11762" s="5"/>
    </row>
    <row r="11763" spans="1:1" hidden="1">
      <c r="A11763" s="5"/>
    </row>
    <row r="11764" spans="1:1" hidden="1">
      <c r="A11764" s="5"/>
    </row>
    <row r="11765" spans="1:1" hidden="1">
      <c r="A11765" s="5"/>
    </row>
    <row r="11766" spans="1:1" hidden="1">
      <c r="A11766" s="5"/>
    </row>
    <row r="11767" spans="1:1" hidden="1">
      <c r="A11767" s="5"/>
    </row>
    <row r="11768" spans="1:1" hidden="1">
      <c r="A11768" s="5"/>
    </row>
    <row r="11769" spans="1:1" hidden="1">
      <c r="A11769" s="5"/>
    </row>
    <row r="11770" spans="1:1" hidden="1">
      <c r="A11770" s="5"/>
    </row>
    <row r="11771" spans="1:1" hidden="1">
      <c r="A11771" s="5"/>
    </row>
    <row r="11772" spans="1:1" hidden="1">
      <c r="A11772" s="5"/>
    </row>
    <row r="11773" spans="1:1" hidden="1">
      <c r="A11773" s="5"/>
    </row>
    <row r="11774" spans="1:1" hidden="1">
      <c r="A11774" s="5"/>
    </row>
    <row r="11775" spans="1:1" hidden="1">
      <c r="A11775" s="5"/>
    </row>
    <row r="11776" spans="1:1" hidden="1">
      <c r="A11776" s="5"/>
    </row>
    <row r="11777" spans="1:1" hidden="1">
      <c r="A11777" s="5"/>
    </row>
    <row r="11778" spans="1:1" hidden="1">
      <c r="A11778" s="5"/>
    </row>
    <row r="11779" spans="1:1" hidden="1">
      <c r="A11779" s="5"/>
    </row>
    <row r="11780" spans="1:1" hidden="1">
      <c r="A11780" s="5"/>
    </row>
    <row r="11781" spans="1:1" hidden="1">
      <c r="A11781" s="5"/>
    </row>
    <row r="11782" spans="1:1" hidden="1">
      <c r="A11782" s="5"/>
    </row>
    <row r="11783" spans="1:1" hidden="1">
      <c r="A11783" s="5"/>
    </row>
    <row r="11784" spans="1:1" hidden="1">
      <c r="A11784" s="5"/>
    </row>
    <row r="11785" spans="1:1" hidden="1">
      <c r="A11785" s="5"/>
    </row>
    <row r="11786" spans="1:1" hidden="1">
      <c r="A11786" s="5"/>
    </row>
    <row r="11787" spans="1:1" hidden="1">
      <c r="A11787" s="5"/>
    </row>
    <row r="11788" spans="1:1" hidden="1">
      <c r="A11788" s="5"/>
    </row>
    <row r="11789" spans="1:1" hidden="1">
      <c r="A11789" s="5"/>
    </row>
    <row r="11790" spans="1:1" hidden="1">
      <c r="A11790" s="5"/>
    </row>
    <row r="11791" spans="1:1" hidden="1">
      <c r="A11791" s="5"/>
    </row>
    <row r="11792" spans="1:1" hidden="1">
      <c r="A11792" s="5"/>
    </row>
    <row r="11793" spans="1:1" hidden="1">
      <c r="A11793" s="5"/>
    </row>
    <row r="11794" spans="1:1" hidden="1">
      <c r="A11794" s="5"/>
    </row>
    <row r="11795" spans="1:1" hidden="1">
      <c r="A11795" s="5"/>
    </row>
    <row r="11796" spans="1:1" hidden="1">
      <c r="A11796" s="5"/>
    </row>
    <row r="11797" spans="1:1" hidden="1">
      <c r="A11797" s="5"/>
    </row>
    <row r="11798" spans="1:1" hidden="1">
      <c r="A11798" s="5"/>
    </row>
    <row r="11799" spans="1:1" hidden="1">
      <c r="A11799" s="5"/>
    </row>
    <row r="11800" spans="1:1" hidden="1">
      <c r="A11800" s="5"/>
    </row>
    <row r="11801" spans="1:1" hidden="1">
      <c r="A11801" s="5"/>
    </row>
    <row r="11802" spans="1:1" hidden="1">
      <c r="A11802" s="5"/>
    </row>
    <row r="11803" spans="1:1" hidden="1">
      <c r="A11803" s="5"/>
    </row>
    <row r="11804" spans="1:1" hidden="1">
      <c r="A11804" s="5"/>
    </row>
    <row r="11805" spans="1:1" hidden="1">
      <c r="A11805" s="5"/>
    </row>
    <row r="11806" spans="1:1" hidden="1">
      <c r="A11806" s="5"/>
    </row>
    <row r="11807" spans="1:1" hidden="1">
      <c r="A11807" s="5"/>
    </row>
    <row r="11808" spans="1:1" hidden="1">
      <c r="A11808" s="5"/>
    </row>
    <row r="11809" spans="1:1" hidden="1">
      <c r="A11809" s="5"/>
    </row>
    <row r="11810" spans="1:1" hidden="1">
      <c r="A11810" s="5"/>
    </row>
    <row r="11811" spans="1:1" hidden="1">
      <c r="A11811" s="5"/>
    </row>
    <row r="11812" spans="1:1" hidden="1">
      <c r="A11812" s="5"/>
    </row>
    <row r="11813" spans="1:1" hidden="1">
      <c r="A11813" s="5"/>
    </row>
    <row r="11814" spans="1:1" hidden="1">
      <c r="A11814" s="5"/>
    </row>
    <row r="11815" spans="1:1" hidden="1">
      <c r="A11815" s="5"/>
    </row>
    <row r="11816" spans="1:1" hidden="1">
      <c r="A11816" s="5"/>
    </row>
    <row r="11817" spans="1:1" hidden="1">
      <c r="A11817" s="5"/>
    </row>
    <row r="11818" spans="1:1" hidden="1">
      <c r="A11818" s="5"/>
    </row>
    <row r="11819" spans="1:1" hidden="1">
      <c r="A11819" s="5"/>
    </row>
    <row r="11820" spans="1:1" hidden="1">
      <c r="A11820" s="5"/>
    </row>
    <row r="11821" spans="1:1" hidden="1">
      <c r="A11821" s="5"/>
    </row>
    <row r="11822" spans="1:1" hidden="1">
      <c r="A11822" s="5"/>
    </row>
    <row r="11823" spans="1:1" hidden="1">
      <c r="A11823" s="5"/>
    </row>
    <row r="11824" spans="1:1" hidden="1">
      <c r="A11824" s="5"/>
    </row>
    <row r="11825" spans="1:1" hidden="1">
      <c r="A11825" s="5"/>
    </row>
    <row r="11826" spans="1:1" hidden="1">
      <c r="A11826" s="5"/>
    </row>
    <row r="11827" spans="1:1" hidden="1">
      <c r="A11827" s="5"/>
    </row>
    <row r="11828" spans="1:1" hidden="1">
      <c r="A11828" s="5"/>
    </row>
    <row r="11829" spans="1:1" hidden="1">
      <c r="A11829" s="5"/>
    </row>
    <row r="11830" spans="1:1" hidden="1">
      <c r="A11830" s="5"/>
    </row>
    <row r="11831" spans="1:1" hidden="1">
      <c r="A11831" s="5"/>
    </row>
    <row r="11832" spans="1:1" hidden="1">
      <c r="A11832" s="5"/>
    </row>
    <row r="11833" spans="1:1" hidden="1">
      <c r="A11833" s="5"/>
    </row>
    <row r="11834" spans="1:1" hidden="1">
      <c r="A11834" s="5"/>
    </row>
    <row r="11835" spans="1:1" hidden="1">
      <c r="A11835" s="5"/>
    </row>
    <row r="11836" spans="1:1" hidden="1">
      <c r="A11836" s="5"/>
    </row>
    <row r="11837" spans="1:1" hidden="1">
      <c r="A11837" s="5"/>
    </row>
    <row r="11838" spans="1:1" hidden="1">
      <c r="A11838" s="5"/>
    </row>
    <row r="11839" spans="1:1" hidden="1">
      <c r="A11839" s="5"/>
    </row>
    <row r="11840" spans="1:1" hidden="1">
      <c r="A11840" s="5"/>
    </row>
    <row r="11841" spans="1:1" hidden="1">
      <c r="A11841" s="5"/>
    </row>
    <row r="11842" spans="1:1" hidden="1">
      <c r="A11842" s="5"/>
    </row>
    <row r="11843" spans="1:1" hidden="1">
      <c r="A11843" s="5"/>
    </row>
    <row r="11844" spans="1:1" hidden="1">
      <c r="A11844" s="5"/>
    </row>
    <row r="11845" spans="1:1" hidden="1">
      <c r="A11845" s="5"/>
    </row>
    <row r="11846" spans="1:1" hidden="1">
      <c r="A11846" s="5"/>
    </row>
    <row r="11847" spans="1:1" hidden="1">
      <c r="A11847" s="5"/>
    </row>
    <row r="11848" spans="1:1" hidden="1">
      <c r="A11848" s="5"/>
    </row>
    <row r="11849" spans="1:1" hidden="1">
      <c r="A11849" s="5"/>
    </row>
    <row r="11850" spans="1:1" hidden="1">
      <c r="A11850" s="5"/>
    </row>
    <row r="11851" spans="1:1" hidden="1">
      <c r="A11851" s="5"/>
    </row>
    <row r="11852" spans="1:1" hidden="1">
      <c r="A11852" s="5"/>
    </row>
    <row r="11853" spans="1:1" hidden="1">
      <c r="A11853" s="5"/>
    </row>
    <row r="11854" spans="1:1" hidden="1">
      <c r="A11854" s="5"/>
    </row>
    <row r="11855" spans="1:1" hidden="1">
      <c r="A11855" s="5"/>
    </row>
    <row r="11856" spans="1:1" hidden="1">
      <c r="A11856" s="5"/>
    </row>
    <row r="11857" spans="1:1" hidden="1">
      <c r="A11857" s="5"/>
    </row>
    <row r="11858" spans="1:1" hidden="1">
      <c r="A11858" s="5"/>
    </row>
    <row r="11859" spans="1:1" hidden="1">
      <c r="A11859" s="5"/>
    </row>
    <row r="11860" spans="1:1" hidden="1">
      <c r="A11860" s="5"/>
    </row>
    <row r="11861" spans="1:1" hidden="1">
      <c r="A11861" s="5"/>
    </row>
    <row r="11862" spans="1:1" hidden="1">
      <c r="A11862" s="5"/>
    </row>
    <row r="11863" spans="1:1" hidden="1">
      <c r="A11863" s="5"/>
    </row>
    <row r="11864" spans="1:1" hidden="1">
      <c r="A11864" s="5"/>
    </row>
    <row r="11865" spans="1:1" hidden="1">
      <c r="A11865" s="5"/>
    </row>
    <row r="11866" spans="1:1" hidden="1">
      <c r="A11866" s="5"/>
    </row>
    <row r="11867" spans="1:1" hidden="1">
      <c r="A11867" s="5"/>
    </row>
    <row r="11868" spans="1:1" hidden="1">
      <c r="A11868" s="5"/>
    </row>
    <row r="11869" spans="1:1" hidden="1">
      <c r="A11869" s="5"/>
    </row>
    <row r="11870" spans="1:1" hidden="1">
      <c r="A11870" s="5"/>
    </row>
    <row r="11871" spans="1:1" hidden="1">
      <c r="A11871" s="5"/>
    </row>
    <row r="11872" spans="1:1" hidden="1">
      <c r="A11872" s="5"/>
    </row>
    <row r="11873" spans="1:1" hidden="1">
      <c r="A11873" s="5"/>
    </row>
    <row r="11874" spans="1:1" hidden="1">
      <c r="A11874" s="5"/>
    </row>
    <row r="11875" spans="1:1" hidden="1">
      <c r="A11875" s="5"/>
    </row>
    <row r="11876" spans="1:1" hidden="1">
      <c r="A11876" s="5"/>
    </row>
    <row r="11877" spans="1:1" hidden="1">
      <c r="A11877" s="5"/>
    </row>
    <row r="11878" spans="1:1" hidden="1">
      <c r="A11878" s="5"/>
    </row>
    <row r="11879" spans="1:1" hidden="1">
      <c r="A11879" s="5"/>
    </row>
    <row r="11880" spans="1:1" hidden="1">
      <c r="A11880" s="5"/>
    </row>
    <row r="11881" spans="1:1" hidden="1">
      <c r="A11881" s="5"/>
    </row>
    <row r="11882" spans="1:1" hidden="1">
      <c r="A11882" s="5"/>
    </row>
    <row r="11883" spans="1:1" hidden="1">
      <c r="A11883" s="5"/>
    </row>
    <row r="11884" spans="1:1" hidden="1">
      <c r="A11884" s="5"/>
    </row>
    <row r="11885" spans="1:1" hidden="1">
      <c r="A11885" s="5"/>
    </row>
    <row r="11886" spans="1:1" hidden="1">
      <c r="A11886" s="5"/>
    </row>
    <row r="11887" spans="1:1" hidden="1">
      <c r="A11887" s="5"/>
    </row>
    <row r="11888" spans="1:1" hidden="1">
      <c r="A11888" s="5"/>
    </row>
    <row r="11889" spans="1:1" hidden="1">
      <c r="A11889" s="5"/>
    </row>
    <row r="11890" spans="1:1" hidden="1">
      <c r="A11890" s="5"/>
    </row>
    <row r="11891" spans="1:1" hidden="1">
      <c r="A11891" s="5"/>
    </row>
    <row r="11892" spans="1:1" hidden="1">
      <c r="A11892" s="5"/>
    </row>
    <row r="11893" spans="1:1" hidden="1">
      <c r="A11893" s="5"/>
    </row>
    <row r="11894" spans="1:1" hidden="1">
      <c r="A11894" s="5"/>
    </row>
    <row r="11895" spans="1:1" hidden="1">
      <c r="A11895" s="5"/>
    </row>
    <row r="11896" spans="1:1" hidden="1">
      <c r="A11896" s="5"/>
    </row>
    <row r="11897" spans="1:1" hidden="1">
      <c r="A11897" s="5"/>
    </row>
    <row r="11898" spans="1:1" hidden="1">
      <c r="A11898" s="5"/>
    </row>
    <row r="11899" spans="1:1" hidden="1">
      <c r="A11899" s="5"/>
    </row>
    <row r="11900" spans="1:1" hidden="1">
      <c r="A11900" s="5"/>
    </row>
    <row r="11901" spans="1:1" hidden="1">
      <c r="A11901" s="5"/>
    </row>
    <row r="11902" spans="1:1" hidden="1">
      <c r="A11902" s="5"/>
    </row>
    <row r="11903" spans="1:1" hidden="1">
      <c r="A11903" s="5"/>
    </row>
    <row r="11904" spans="1:1" hidden="1">
      <c r="A11904" s="5"/>
    </row>
    <row r="11905" spans="1:1" hidden="1">
      <c r="A11905" s="5"/>
    </row>
    <row r="11906" spans="1:1" hidden="1">
      <c r="A11906" s="5"/>
    </row>
    <row r="11907" spans="1:1" hidden="1">
      <c r="A11907" s="5"/>
    </row>
    <row r="11908" spans="1:1" hidden="1">
      <c r="A11908" s="5"/>
    </row>
    <row r="11909" spans="1:1" hidden="1">
      <c r="A11909" s="5"/>
    </row>
    <row r="11910" spans="1:1" hidden="1">
      <c r="A11910" s="5"/>
    </row>
    <row r="11911" spans="1:1" hidden="1">
      <c r="A11911" s="5"/>
    </row>
    <row r="11912" spans="1:1" hidden="1">
      <c r="A11912" s="5"/>
    </row>
    <row r="11913" spans="1:1" hidden="1">
      <c r="A11913" s="5"/>
    </row>
    <row r="11914" spans="1:1" hidden="1">
      <c r="A11914" s="5"/>
    </row>
    <row r="11915" spans="1:1" hidden="1">
      <c r="A11915" s="5"/>
    </row>
    <row r="11916" spans="1:1" hidden="1">
      <c r="A11916" s="5"/>
    </row>
    <row r="11917" spans="1:1" hidden="1">
      <c r="A11917" s="5"/>
    </row>
    <row r="11918" spans="1:1" hidden="1">
      <c r="A11918" s="5"/>
    </row>
    <row r="11919" spans="1:1" hidden="1">
      <c r="A11919" s="5"/>
    </row>
    <row r="11920" spans="1:1" hidden="1">
      <c r="A11920" s="5"/>
    </row>
    <row r="11921" spans="1:1" hidden="1">
      <c r="A11921" s="5"/>
    </row>
    <row r="11922" spans="1:1" hidden="1">
      <c r="A11922" s="5"/>
    </row>
    <row r="11923" spans="1:1" hidden="1">
      <c r="A11923" s="5"/>
    </row>
    <row r="11924" spans="1:1" hidden="1">
      <c r="A11924" s="5"/>
    </row>
    <row r="11925" spans="1:1" hidden="1">
      <c r="A11925" s="5"/>
    </row>
    <row r="11926" spans="1:1" hidden="1">
      <c r="A11926" s="5"/>
    </row>
    <row r="11927" spans="1:1" hidden="1">
      <c r="A11927" s="5"/>
    </row>
    <row r="11928" spans="1:1" hidden="1">
      <c r="A11928" s="5"/>
    </row>
    <row r="11929" spans="1:1" hidden="1">
      <c r="A11929" s="5"/>
    </row>
    <row r="11930" spans="1:1" hidden="1">
      <c r="A11930" s="5"/>
    </row>
    <row r="11931" spans="1:1" hidden="1">
      <c r="A11931" s="5"/>
    </row>
    <row r="11932" spans="1:1" hidden="1">
      <c r="A11932" s="5"/>
    </row>
    <row r="11933" spans="1:1" hidden="1">
      <c r="A11933" s="5"/>
    </row>
    <row r="11934" spans="1:1" hidden="1">
      <c r="A11934" s="5"/>
    </row>
    <row r="11935" spans="1:1" hidden="1">
      <c r="A11935" s="5"/>
    </row>
    <row r="11936" spans="1:1" hidden="1">
      <c r="A11936" s="5"/>
    </row>
    <row r="11937" spans="1:1" hidden="1">
      <c r="A11937" s="5"/>
    </row>
    <row r="11938" spans="1:1" hidden="1">
      <c r="A11938" s="5"/>
    </row>
    <row r="11939" spans="1:1" hidden="1">
      <c r="A11939" s="5"/>
    </row>
    <row r="11940" spans="1:1" hidden="1">
      <c r="A11940" s="5"/>
    </row>
    <row r="11941" spans="1:1" hidden="1">
      <c r="A11941" s="5"/>
    </row>
    <row r="11942" spans="1:1" hidden="1">
      <c r="A11942" s="5"/>
    </row>
    <row r="11943" spans="1:1" hidden="1">
      <c r="A11943" s="5"/>
    </row>
    <row r="11944" spans="1:1" hidden="1">
      <c r="A11944" s="5"/>
    </row>
    <row r="11945" spans="1:1" hidden="1">
      <c r="A11945" s="5"/>
    </row>
    <row r="11946" spans="1:1" hidden="1">
      <c r="A11946" s="5"/>
    </row>
    <row r="11947" spans="1:1" hidden="1">
      <c r="A11947" s="5"/>
    </row>
    <row r="11948" spans="1:1" hidden="1">
      <c r="A11948" s="5"/>
    </row>
    <row r="11949" spans="1:1" hidden="1">
      <c r="A11949" s="5"/>
    </row>
    <row r="11950" spans="1:1" hidden="1">
      <c r="A11950" s="5"/>
    </row>
    <row r="11951" spans="1:1" hidden="1">
      <c r="A11951" s="5"/>
    </row>
    <row r="11952" spans="1:1" hidden="1">
      <c r="A11952" s="5"/>
    </row>
    <row r="11953" spans="1:1" hidden="1">
      <c r="A11953" s="5"/>
    </row>
    <row r="11954" spans="1:1" hidden="1">
      <c r="A11954" s="5"/>
    </row>
    <row r="11955" spans="1:1" hidden="1">
      <c r="A11955" s="5"/>
    </row>
    <row r="11956" spans="1:1" hidden="1">
      <c r="A11956" s="5"/>
    </row>
    <row r="11957" spans="1:1" hidden="1">
      <c r="A11957" s="5"/>
    </row>
    <row r="11958" spans="1:1" hidden="1">
      <c r="A11958" s="5"/>
    </row>
    <row r="11959" spans="1:1" hidden="1">
      <c r="A11959" s="5"/>
    </row>
    <row r="11960" spans="1:1" hidden="1">
      <c r="A11960" s="5"/>
    </row>
    <row r="11961" spans="1:1" hidden="1">
      <c r="A11961" s="5"/>
    </row>
    <row r="11962" spans="1:1" hidden="1">
      <c r="A11962" s="5"/>
    </row>
    <row r="11963" spans="1:1" hidden="1">
      <c r="A11963" s="5"/>
    </row>
    <row r="11964" spans="1:1" hidden="1">
      <c r="A11964" s="5"/>
    </row>
    <row r="11965" spans="1:1" hidden="1">
      <c r="A11965" s="5"/>
    </row>
    <row r="11966" spans="1:1" hidden="1">
      <c r="A11966" s="5"/>
    </row>
    <row r="11967" spans="1:1" hidden="1">
      <c r="A11967" s="5"/>
    </row>
    <row r="11968" spans="1:1" hidden="1">
      <c r="A11968" s="5"/>
    </row>
    <row r="11969" spans="1:1" hidden="1">
      <c r="A11969" s="5"/>
    </row>
    <row r="11970" spans="1:1" hidden="1">
      <c r="A11970" s="5"/>
    </row>
    <row r="11971" spans="1:1" hidden="1">
      <c r="A11971" s="5"/>
    </row>
    <row r="11972" spans="1:1" hidden="1">
      <c r="A11972" s="5"/>
    </row>
    <row r="11973" spans="1:1" hidden="1">
      <c r="A11973" s="5"/>
    </row>
    <row r="11974" spans="1:1" hidden="1">
      <c r="A11974" s="5"/>
    </row>
    <row r="11975" spans="1:1" hidden="1">
      <c r="A11975" s="5"/>
    </row>
    <row r="11976" spans="1:1" hidden="1">
      <c r="A11976" s="5"/>
    </row>
    <row r="11977" spans="1:1" hidden="1">
      <c r="A11977" s="5"/>
    </row>
    <row r="11978" spans="1:1" hidden="1">
      <c r="A11978" s="5"/>
    </row>
    <row r="11979" spans="1:1" hidden="1">
      <c r="A11979" s="5"/>
    </row>
    <row r="11980" spans="1:1" hidden="1">
      <c r="A11980" s="5"/>
    </row>
    <row r="11981" spans="1:1" hidden="1">
      <c r="A11981" s="5"/>
    </row>
    <row r="11982" spans="1:1" hidden="1">
      <c r="A11982" s="5"/>
    </row>
    <row r="11983" spans="1:1" hidden="1">
      <c r="A11983" s="5"/>
    </row>
    <row r="11984" spans="1:1" hidden="1">
      <c r="A11984" s="5"/>
    </row>
    <row r="11985" spans="1:1" hidden="1">
      <c r="A11985" s="5"/>
    </row>
    <row r="11986" spans="1:1" hidden="1">
      <c r="A11986" s="5"/>
    </row>
    <row r="11987" spans="1:1" hidden="1">
      <c r="A11987" s="5"/>
    </row>
    <row r="11988" spans="1:1" hidden="1">
      <c r="A11988" s="5"/>
    </row>
    <row r="11989" spans="1:1" hidden="1">
      <c r="A11989" s="5"/>
    </row>
    <row r="11990" spans="1:1" hidden="1">
      <c r="A11990" s="5"/>
    </row>
    <row r="11991" spans="1:1" hidden="1">
      <c r="A11991" s="5"/>
    </row>
    <row r="11992" spans="1:1" hidden="1">
      <c r="A11992" s="5"/>
    </row>
    <row r="11993" spans="1:1" hidden="1">
      <c r="A11993" s="5"/>
    </row>
    <row r="11994" spans="1:1" hidden="1">
      <c r="A11994" s="5"/>
    </row>
    <row r="11995" spans="1:1" hidden="1">
      <c r="A11995" s="5"/>
    </row>
    <row r="11996" spans="1:1" hidden="1">
      <c r="A11996" s="5"/>
    </row>
    <row r="11997" spans="1:1" hidden="1">
      <c r="A11997" s="5"/>
    </row>
    <row r="11998" spans="1:1" hidden="1">
      <c r="A11998" s="5"/>
    </row>
    <row r="11999" spans="1:1" hidden="1">
      <c r="A11999" s="5"/>
    </row>
    <row r="12000" spans="1:1" hidden="1">
      <c r="A12000" s="5"/>
    </row>
    <row r="12001" spans="1:1" hidden="1">
      <c r="A12001" s="5"/>
    </row>
    <row r="12002" spans="1:1" hidden="1">
      <c r="A12002" s="5"/>
    </row>
    <row r="12003" spans="1:1" hidden="1">
      <c r="A12003" s="5"/>
    </row>
    <row r="12004" spans="1:1" hidden="1">
      <c r="A12004" s="5"/>
    </row>
    <row r="12005" spans="1:1" hidden="1">
      <c r="A12005" s="5"/>
    </row>
    <row r="12006" spans="1:1" hidden="1">
      <c r="A12006" s="5"/>
    </row>
    <row r="12007" spans="1:1" hidden="1">
      <c r="A12007" s="5"/>
    </row>
    <row r="12008" spans="1:1" hidden="1">
      <c r="A12008" s="5"/>
    </row>
    <row r="12009" spans="1:1" hidden="1">
      <c r="A12009" s="5"/>
    </row>
    <row r="12010" spans="1:1" hidden="1">
      <c r="A12010" s="5"/>
    </row>
    <row r="12011" spans="1:1" hidden="1">
      <c r="A12011" s="5"/>
    </row>
    <row r="12012" spans="1:1" hidden="1">
      <c r="A12012" s="5"/>
    </row>
    <row r="12013" spans="1:1" hidden="1">
      <c r="A12013" s="5"/>
    </row>
    <row r="12014" spans="1:1" hidden="1">
      <c r="A12014" s="5"/>
    </row>
    <row r="12015" spans="1:1" hidden="1">
      <c r="A12015" s="5"/>
    </row>
    <row r="12016" spans="1:1" hidden="1">
      <c r="A12016" s="5"/>
    </row>
    <row r="12017" spans="1:1" hidden="1">
      <c r="A12017" s="5"/>
    </row>
    <row r="12018" spans="1:1" hidden="1">
      <c r="A12018" s="5"/>
    </row>
    <row r="12019" spans="1:1" hidden="1">
      <c r="A12019" s="5"/>
    </row>
    <row r="12020" spans="1:1" hidden="1">
      <c r="A12020" s="5"/>
    </row>
    <row r="12021" spans="1:1" hidden="1">
      <c r="A12021" s="5"/>
    </row>
    <row r="12022" spans="1:1" hidden="1">
      <c r="A12022" s="5"/>
    </row>
    <row r="12023" spans="1:1" hidden="1">
      <c r="A12023" s="5"/>
    </row>
    <row r="12024" spans="1:1" hidden="1">
      <c r="A12024" s="5"/>
    </row>
    <row r="12025" spans="1:1" hidden="1">
      <c r="A12025" s="5"/>
    </row>
    <row r="12026" spans="1:1" hidden="1">
      <c r="A12026" s="5"/>
    </row>
    <row r="12027" spans="1:1" hidden="1">
      <c r="A12027" s="5"/>
    </row>
    <row r="12028" spans="1:1" hidden="1">
      <c r="A12028" s="5"/>
    </row>
    <row r="12029" spans="1:1" hidden="1">
      <c r="A12029" s="5"/>
    </row>
    <row r="12030" spans="1:1" hidden="1">
      <c r="A12030" s="5"/>
    </row>
    <row r="12031" spans="1:1" hidden="1">
      <c r="A12031" s="5"/>
    </row>
    <row r="12032" spans="1:1" hidden="1">
      <c r="A12032" s="5"/>
    </row>
    <row r="12033" spans="1:1" hidden="1">
      <c r="A12033" s="5"/>
    </row>
    <row r="12034" spans="1:1" hidden="1">
      <c r="A12034" s="5"/>
    </row>
    <row r="12035" spans="1:1" hidden="1">
      <c r="A12035" s="5"/>
    </row>
    <row r="12036" spans="1:1" hidden="1">
      <c r="A12036" s="5"/>
    </row>
    <row r="12037" spans="1:1" hidden="1">
      <c r="A12037" s="5"/>
    </row>
    <row r="12038" spans="1:1" hidden="1">
      <c r="A12038" s="5"/>
    </row>
    <row r="12039" spans="1:1" hidden="1">
      <c r="A12039" s="5"/>
    </row>
    <row r="12040" spans="1:1" hidden="1">
      <c r="A12040" s="5"/>
    </row>
    <row r="12041" spans="1:1" hidden="1">
      <c r="A12041" s="5"/>
    </row>
    <row r="12042" spans="1:1" hidden="1">
      <c r="A12042" s="5"/>
    </row>
    <row r="12043" spans="1:1" hidden="1">
      <c r="A12043" s="5"/>
    </row>
    <row r="12044" spans="1:1" hidden="1">
      <c r="A12044" s="5"/>
    </row>
    <row r="12045" spans="1:1" hidden="1">
      <c r="A12045" s="5"/>
    </row>
    <row r="12046" spans="1:1" hidden="1">
      <c r="A12046" s="5"/>
    </row>
    <row r="12047" spans="1:1" hidden="1">
      <c r="A12047" s="5"/>
    </row>
    <row r="12048" spans="1:1" hidden="1">
      <c r="A12048" s="5"/>
    </row>
    <row r="12049" spans="1:1" hidden="1">
      <c r="A12049" s="5"/>
    </row>
    <row r="12050" spans="1:1" hidden="1">
      <c r="A12050" s="5"/>
    </row>
    <row r="12051" spans="1:1" hidden="1">
      <c r="A12051" s="5"/>
    </row>
    <row r="12052" spans="1:1" hidden="1">
      <c r="A12052" s="5"/>
    </row>
    <row r="12053" spans="1:1" hidden="1">
      <c r="A12053" s="5"/>
    </row>
    <row r="12054" spans="1:1" hidden="1">
      <c r="A12054" s="5"/>
    </row>
    <row r="12055" spans="1:1" hidden="1">
      <c r="A12055" s="5"/>
    </row>
    <row r="12056" spans="1:1" hidden="1">
      <c r="A12056" s="5"/>
    </row>
    <row r="12057" spans="1:1" hidden="1">
      <c r="A12057" s="5"/>
    </row>
    <row r="12058" spans="1:1" hidden="1">
      <c r="A12058" s="5"/>
    </row>
    <row r="12059" spans="1:1" hidden="1">
      <c r="A12059" s="5"/>
    </row>
    <row r="12060" spans="1:1" hidden="1">
      <c r="A12060" s="5"/>
    </row>
    <row r="12061" spans="1:1" hidden="1">
      <c r="A12061" s="5"/>
    </row>
    <row r="12062" spans="1:1" hidden="1">
      <c r="A12062" s="5"/>
    </row>
    <row r="12063" spans="1:1" hidden="1">
      <c r="A12063" s="5"/>
    </row>
    <row r="12064" spans="1:1" hidden="1">
      <c r="A12064" s="5"/>
    </row>
    <row r="12065" spans="1:1" hidden="1">
      <c r="A12065" s="5"/>
    </row>
    <row r="12066" spans="1:1" hidden="1">
      <c r="A12066" s="5"/>
    </row>
    <row r="12067" spans="1:1" hidden="1">
      <c r="A12067" s="5"/>
    </row>
    <row r="12068" spans="1:1" hidden="1">
      <c r="A12068" s="5"/>
    </row>
    <row r="12069" spans="1:1" hidden="1">
      <c r="A12069" s="5"/>
    </row>
    <row r="12070" spans="1:1" hidden="1">
      <c r="A12070" s="5"/>
    </row>
    <row r="12071" spans="1:1" hidden="1">
      <c r="A12071" s="5"/>
    </row>
    <row r="12072" spans="1:1" hidden="1">
      <c r="A12072" s="5"/>
    </row>
    <row r="12073" spans="1:1" hidden="1">
      <c r="A12073" s="5"/>
    </row>
    <row r="12074" spans="1:1" hidden="1">
      <c r="A12074" s="5"/>
    </row>
    <row r="12075" spans="1:1" hidden="1">
      <c r="A12075" s="5"/>
    </row>
    <row r="12076" spans="1:1" hidden="1">
      <c r="A12076" s="5"/>
    </row>
    <row r="12077" spans="1:1" hidden="1">
      <c r="A12077" s="5"/>
    </row>
    <row r="12078" spans="1:1" hidden="1">
      <c r="A12078" s="5"/>
    </row>
    <row r="12079" spans="1:1" hidden="1">
      <c r="A12079" s="5"/>
    </row>
    <row r="12080" spans="1:1" hidden="1">
      <c r="A12080" s="5"/>
    </row>
    <row r="12081" spans="1:1" hidden="1">
      <c r="A12081" s="5"/>
    </row>
    <row r="12082" spans="1:1" hidden="1">
      <c r="A12082" s="5"/>
    </row>
    <row r="12083" spans="1:1" hidden="1">
      <c r="A12083" s="5"/>
    </row>
    <row r="12084" spans="1:1" hidden="1">
      <c r="A12084" s="5"/>
    </row>
    <row r="12085" spans="1:1" hidden="1">
      <c r="A12085" s="5"/>
    </row>
    <row r="12086" spans="1:1" hidden="1">
      <c r="A12086" s="5"/>
    </row>
    <row r="12087" spans="1:1" hidden="1">
      <c r="A12087" s="5"/>
    </row>
    <row r="12088" spans="1:1" hidden="1">
      <c r="A12088" s="5"/>
    </row>
    <row r="12089" spans="1:1" hidden="1">
      <c r="A12089" s="5"/>
    </row>
    <row r="12090" spans="1:1" hidden="1">
      <c r="A12090" s="5"/>
    </row>
    <row r="12091" spans="1:1" hidden="1">
      <c r="A12091" s="5"/>
    </row>
    <row r="12092" spans="1:1" hidden="1">
      <c r="A12092" s="5"/>
    </row>
    <row r="12093" spans="1:1" hidden="1">
      <c r="A12093" s="5"/>
    </row>
    <row r="12094" spans="1:1" hidden="1">
      <c r="A12094" s="5"/>
    </row>
    <row r="12095" spans="1:1" hidden="1">
      <c r="A12095" s="5"/>
    </row>
    <row r="12096" spans="1:1" hidden="1">
      <c r="A12096" s="5"/>
    </row>
    <row r="12097" spans="1:1" hidden="1">
      <c r="A12097" s="5"/>
    </row>
    <row r="12098" spans="1:1" hidden="1">
      <c r="A12098" s="5"/>
    </row>
    <row r="12099" spans="1:1" hidden="1">
      <c r="A12099" s="5"/>
    </row>
    <row r="12100" spans="1:1" hidden="1">
      <c r="A12100" s="5"/>
    </row>
    <row r="12101" spans="1:1" hidden="1">
      <c r="A12101" s="5"/>
    </row>
    <row r="12102" spans="1:1" hidden="1">
      <c r="A12102" s="5"/>
    </row>
    <row r="12103" spans="1:1" hidden="1">
      <c r="A12103" s="5"/>
    </row>
    <row r="12104" spans="1:1" hidden="1">
      <c r="A12104" s="5"/>
    </row>
    <row r="12105" spans="1:1" hidden="1">
      <c r="A12105" s="5"/>
    </row>
    <row r="12106" spans="1:1" hidden="1">
      <c r="A12106" s="5"/>
    </row>
    <row r="12107" spans="1:1" hidden="1">
      <c r="A12107" s="5"/>
    </row>
    <row r="12108" spans="1:1" hidden="1">
      <c r="A12108" s="5"/>
    </row>
    <row r="12109" spans="1:1" hidden="1">
      <c r="A12109" s="5"/>
    </row>
    <row r="12110" spans="1:1" hidden="1">
      <c r="A12110" s="5"/>
    </row>
    <row r="12111" spans="1:1" hidden="1">
      <c r="A12111" s="5"/>
    </row>
    <row r="12112" spans="1:1" hidden="1">
      <c r="A12112" s="5"/>
    </row>
    <row r="12113" spans="1:1" hidden="1">
      <c r="A12113" s="5"/>
    </row>
    <row r="12114" spans="1:1" hidden="1">
      <c r="A12114" s="5"/>
    </row>
    <row r="12115" spans="1:1" hidden="1">
      <c r="A12115" s="5"/>
    </row>
    <row r="12116" spans="1:1" hidden="1">
      <c r="A12116" s="5"/>
    </row>
    <row r="12117" spans="1:1" hidden="1">
      <c r="A12117" s="5"/>
    </row>
    <row r="12118" spans="1:1" hidden="1">
      <c r="A12118" s="5"/>
    </row>
    <row r="12119" spans="1:1" hidden="1">
      <c r="A12119" s="5"/>
    </row>
    <row r="12120" spans="1:1" hidden="1">
      <c r="A12120" s="5"/>
    </row>
    <row r="12121" spans="1:1" hidden="1">
      <c r="A12121" s="5"/>
    </row>
    <row r="12122" spans="1:1" hidden="1">
      <c r="A12122" s="5"/>
    </row>
    <row r="12123" spans="1:1" hidden="1">
      <c r="A12123" s="5"/>
    </row>
    <row r="12124" spans="1:1" hidden="1">
      <c r="A12124" s="5"/>
    </row>
    <row r="12125" spans="1:1" hidden="1">
      <c r="A12125" s="5"/>
    </row>
    <row r="12126" spans="1:1" hidden="1">
      <c r="A12126" s="5"/>
    </row>
    <row r="12127" spans="1:1" hidden="1">
      <c r="A12127" s="5"/>
    </row>
    <row r="12128" spans="1:1" hidden="1">
      <c r="A12128" s="5"/>
    </row>
    <row r="12129" spans="1:1" hidden="1">
      <c r="A12129" s="5"/>
    </row>
    <row r="12130" spans="1:1" hidden="1">
      <c r="A12130" s="5"/>
    </row>
    <row r="12131" spans="1:1" hidden="1">
      <c r="A12131" s="5"/>
    </row>
    <row r="12132" spans="1:1" hidden="1">
      <c r="A12132" s="5"/>
    </row>
    <row r="12133" spans="1:1" hidden="1">
      <c r="A12133" s="5"/>
    </row>
    <row r="12134" spans="1:1" hidden="1">
      <c r="A12134" s="5"/>
    </row>
    <row r="12135" spans="1:1" hidden="1">
      <c r="A12135" s="5"/>
    </row>
    <row r="12136" spans="1:1" hidden="1">
      <c r="A12136" s="5"/>
    </row>
    <row r="12137" spans="1:1" hidden="1">
      <c r="A12137" s="5"/>
    </row>
    <row r="12138" spans="1:1" hidden="1">
      <c r="A12138" s="5"/>
    </row>
    <row r="12139" spans="1:1" hidden="1">
      <c r="A12139" s="5"/>
    </row>
    <row r="12140" spans="1:1" hidden="1">
      <c r="A12140" s="5"/>
    </row>
    <row r="12141" spans="1:1" hidden="1">
      <c r="A12141" s="5"/>
    </row>
    <row r="12142" spans="1:1" hidden="1">
      <c r="A12142" s="5"/>
    </row>
    <row r="12143" spans="1:1" hidden="1">
      <c r="A12143" s="5"/>
    </row>
    <row r="12144" spans="1:1" hidden="1">
      <c r="A12144" s="5"/>
    </row>
    <row r="12145" spans="1:1" hidden="1">
      <c r="A12145" s="5"/>
    </row>
    <row r="12146" spans="1:1" hidden="1">
      <c r="A12146" s="5"/>
    </row>
    <row r="12147" spans="1:1" hidden="1">
      <c r="A12147" s="5"/>
    </row>
    <row r="12148" spans="1:1" hidden="1">
      <c r="A12148" s="5"/>
    </row>
    <row r="12149" spans="1:1" hidden="1">
      <c r="A12149" s="5"/>
    </row>
    <row r="12150" spans="1:1" hidden="1">
      <c r="A12150" s="5"/>
    </row>
    <row r="12151" spans="1:1" hidden="1">
      <c r="A12151" s="5"/>
    </row>
    <row r="12152" spans="1:1" hidden="1">
      <c r="A12152" s="5"/>
    </row>
    <row r="12153" spans="1:1" hidden="1">
      <c r="A12153" s="5"/>
    </row>
    <row r="12154" spans="1:1" hidden="1">
      <c r="A12154" s="5"/>
    </row>
    <row r="12155" spans="1:1" hidden="1">
      <c r="A12155" s="5"/>
    </row>
    <row r="12156" spans="1:1" hidden="1">
      <c r="A12156" s="5"/>
    </row>
    <row r="12157" spans="1:1" hidden="1">
      <c r="A12157" s="5"/>
    </row>
    <row r="12158" spans="1:1" hidden="1">
      <c r="A12158" s="5"/>
    </row>
    <row r="12159" spans="1:1" hidden="1">
      <c r="A12159" s="5"/>
    </row>
    <row r="12160" spans="1:1" hidden="1">
      <c r="A12160" s="5"/>
    </row>
    <row r="12161" spans="1:1" hidden="1">
      <c r="A12161" s="5"/>
    </row>
    <row r="12162" spans="1:1" hidden="1">
      <c r="A12162" s="5"/>
    </row>
    <row r="12163" spans="1:1" hidden="1">
      <c r="A12163" s="5"/>
    </row>
    <row r="12164" spans="1:1" hidden="1">
      <c r="A12164" s="5"/>
    </row>
    <row r="12165" spans="1:1" hidden="1">
      <c r="A12165" s="5"/>
    </row>
    <row r="12166" spans="1:1" hidden="1">
      <c r="A12166" s="5"/>
    </row>
    <row r="12167" spans="1:1" hidden="1">
      <c r="A12167" s="5"/>
    </row>
    <row r="12168" spans="1:1" hidden="1">
      <c r="A12168" s="5"/>
    </row>
    <row r="12169" spans="1:1" hidden="1">
      <c r="A12169" s="5"/>
    </row>
    <row r="12170" spans="1:1" hidden="1">
      <c r="A12170" s="5"/>
    </row>
    <row r="12171" spans="1:1" hidden="1">
      <c r="A12171" s="5"/>
    </row>
    <row r="12172" spans="1:1" hidden="1">
      <c r="A12172" s="5"/>
    </row>
    <row r="12173" spans="1:1" hidden="1">
      <c r="A12173" s="5"/>
    </row>
    <row r="12174" spans="1:1" hidden="1">
      <c r="A12174" s="5"/>
    </row>
    <row r="12175" spans="1:1" hidden="1">
      <c r="A12175" s="5"/>
    </row>
    <row r="12176" spans="1:1" hidden="1">
      <c r="A12176" s="5"/>
    </row>
    <row r="12177" spans="1:1" hidden="1">
      <c r="A12177" s="5"/>
    </row>
    <row r="12178" spans="1:1" hidden="1">
      <c r="A12178" s="5"/>
    </row>
    <row r="12179" spans="1:1" hidden="1">
      <c r="A12179" s="5"/>
    </row>
    <row r="12180" spans="1:1" hidden="1">
      <c r="A12180" s="5"/>
    </row>
    <row r="12181" spans="1:1" hidden="1">
      <c r="A12181" s="5"/>
    </row>
    <row r="12182" spans="1:1" hidden="1">
      <c r="A12182" s="5"/>
    </row>
    <row r="12183" spans="1:1" hidden="1">
      <c r="A12183" s="5"/>
    </row>
    <row r="12184" spans="1:1" hidden="1">
      <c r="A12184" s="5"/>
    </row>
    <row r="12185" spans="1:1" hidden="1">
      <c r="A12185" s="5"/>
    </row>
    <row r="12186" spans="1:1" hidden="1">
      <c r="A12186" s="5"/>
    </row>
    <row r="12187" spans="1:1" hidden="1">
      <c r="A12187" s="5"/>
    </row>
    <row r="12188" spans="1:1" hidden="1">
      <c r="A12188" s="5"/>
    </row>
    <row r="12189" spans="1:1" hidden="1">
      <c r="A12189" s="5"/>
    </row>
    <row r="12190" spans="1:1" hidden="1">
      <c r="A12190" s="5"/>
    </row>
    <row r="12191" spans="1:1" hidden="1">
      <c r="A12191" s="5"/>
    </row>
    <row r="12192" spans="1:1" hidden="1">
      <c r="A12192" s="5"/>
    </row>
    <row r="12193" spans="1:1" hidden="1">
      <c r="A12193" s="5"/>
    </row>
    <row r="12194" spans="1:1" hidden="1">
      <c r="A12194" s="5"/>
    </row>
    <row r="12195" spans="1:1" hidden="1">
      <c r="A12195" s="5"/>
    </row>
    <row r="12196" spans="1:1" hidden="1">
      <c r="A12196" s="5"/>
    </row>
    <row r="12197" spans="1:1" hidden="1">
      <c r="A12197" s="5"/>
    </row>
    <row r="12198" spans="1:1" hidden="1">
      <c r="A12198" s="5"/>
    </row>
    <row r="12199" spans="1:1" hidden="1">
      <c r="A12199" s="5"/>
    </row>
    <row r="12200" spans="1:1" hidden="1">
      <c r="A12200" s="5"/>
    </row>
    <row r="12201" spans="1:1" hidden="1">
      <c r="A12201" s="5"/>
    </row>
    <row r="12202" spans="1:1" hidden="1">
      <c r="A12202" s="5"/>
    </row>
    <row r="12203" spans="1:1" hidden="1">
      <c r="A12203" s="5"/>
    </row>
    <row r="12204" spans="1:1" hidden="1">
      <c r="A12204" s="5"/>
    </row>
    <row r="12205" spans="1:1" hidden="1">
      <c r="A12205" s="5"/>
    </row>
    <row r="12206" spans="1:1" hidden="1">
      <c r="A12206" s="5"/>
    </row>
    <row r="12207" spans="1:1" hidden="1">
      <c r="A12207" s="5"/>
    </row>
    <row r="12208" spans="1:1" hidden="1">
      <c r="A12208" s="5"/>
    </row>
    <row r="12209" spans="1:1" hidden="1">
      <c r="A12209" s="5"/>
    </row>
    <row r="12210" spans="1:1" hidden="1">
      <c r="A12210" s="5"/>
    </row>
    <row r="12211" spans="1:1" hidden="1">
      <c r="A12211" s="5"/>
    </row>
    <row r="12212" spans="1:1" hidden="1">
      <c r="A12212" s="5"/>
    </row>
    <row r="12213" spans="1:1" hidden="1">
      <c r="A12213" s="5"/>
    </row>
    <row r="12214" spans="1:1" hidden="1">
      <c r="A12214" s="5"/>
    </row>
    <row r="12215" spans="1:1" hidden="1">
      <c r="A12215" s="5"/>
    </row>
    <row r="12216" spans="1:1" hidden="1">
      <c r="A12216" s="5"/>
    </row>
    <row r="12217" spans="1:1" hidden="1">
      <c r="A12217" s="5"/>
    </row>
    <row r="12218" spans="1:1" hidden="1">
      <c r="A12218" s="5"/>
    </row>
    <row r="12219" spans="1:1" hidden="1">
      <c r="A12219" s="5"/>
    </row>
    <row r="12220" spans="1:1" hidden="1">
      <c r="A12220" s="5"/>
    </row>
    <row r="12221" spans="1:1" hidden="1">
      <c r="A12221" s="5"/>
    </row>
    <row r="12222" spans="1:1" hidden="1">
      <c r="A12222" s="5"/>
    </row>
    <row r="12223" spans="1:1" hidden="1">
      <c r="A12223" s="5"/>
    </row>
    <row r="12224" spans="1:1" hidden="1">
      <c r="A12224" s="5"/>
    </row>
    <row r="12225" spans="1:1" hidden="1">
      <c r="A12225" s="5"/>
    </row>
    <row r="12226" spans="1:1" hidden="1">
      <c r="A12226" s="5"/>
    </row>
    <row r="12227" spans="1:1" hidden="1">
      <c r="A12227" s="5"/>
    </row>
    <row r="12228" spans="1:1" hidden="1">
      <c r="A12228" s="5"/>
    </row>
    <row r="12229" spans="1:1" hidden="1">
      <c r="A12229" s="5"/>
    </row>
    <row r="12230" spans="1:1" hidden="1">
      <c r="A12230" s="5"/>
    </row>
    <row r="12231" spans="1:1" hidden="1">
      <c r="A12231" s="5"/>
    </row>
    <row r="12232" spans="1:1" hidden="1">
      <c r="A12232" s="5"/>
    </row>
    <row r="12233" spans="1:1" hidden="1">
      <c r="A12233" s="5"/>
    </row>
    <row r="12234" spans="1:1" hidden="1">
      <c r="A12234" s="5"/>
    </row>
    <row r="12235" spans="1:1" hidden="1">
      <c r="A12235" s="5"/>
    </row>
    <row r="12236" spans="1:1" hidden="1">
      <c r="A12236" s="5"/>
    </row>
    <row r="12237" spans="1:1" hidden="1">
      <c r="A12237" s="5"/>
    </row>
    <row r="12238" spans="1:1" hidden="1">
      <c r="A12238" s="5"/>
    </row>
    <row r="12239" spans="1:1" hidden="1">
      <c r="A12239" s="5"/>
    </row>
    <row r="12240" spans="1:1" hidden="1">
      <c r="A12240" s="5"/>
    </row>
    <row r="12241" spans="1:1" hidden="1">
      <c r="A12241" s="5"/>
    </row>
    <row r="12242" spans="1:1" hidden="1">
      <c r="A12242" s="5"/>
    </row>
    <row r="12243" spans="1:1" hidden="1">
      <c r="A12243" s="5"/>
    </row>
    <row r="12244" spans="1:1" hidden="1">
      <c r="A12244" s="5"/>
    </row>
    <row r="12245" spans="1:1" hidden="1">
      <c r="A12245" s="5"/>
    </row>
    <row r="12246" spans="1:1" hidden="1">
      <c r="A12246" s="5"/>
    </row>
    <row r="12247" spans="1:1" hidden="1">
      <c r="A12247" s="5"/>
    </row>
    <row r="12248" spans="1:1" hidden="1">
      <c r="A12248" s="5"/>
    </row>
    <row r="12249" spans="1:1" hidden="1">
      <c r="A12249" s="5"/>
    </row>
    <row r="12250" spans="1:1" hidden="1">
      <c r="A12250" s="5"/>
    </row>
    <row r="12251" spans="1:1" hidden="1">
      <c r="A12251" s="5"/>
    </row>
    <row r="12252" spans="1:1" hidden="1">
      <c r="A12252" s="5"/>
    </row>
    <row r="12253" spans="1:1" hidden="1">
      <c r="A12253" s="5"/>
    </row>
    <row r="12254" spans="1:1" hidden="1">
      <c r="A12254" s="5"/>
    </row>
    <row r="12255" spans="1:1" hidden="1">
      <c r="A12255" s="5"/>
    </row>
    <row r="12256" spans="1:1" hidden="1">
      <c r="A12256" s="5"/>
    </row>
    <row r="12257" spans="1:1" hidden="1">
      <c r="A12257" s="5"/>
    </row>
    <row r="12258" spans="1:1" hidden="1">
      <c r="A12258" s="5"/>
    </row>
    <row r="12259" spans="1:1" hidden="1">
      <c r="A12259" s="5"/>
    </row>
    <row r="12260" spans="1:1" hidden="1">
      <c r="A12260" s="5"/>
    </row>
    <row r="12261" spans="1:1" hidden="1">
      <c r="A12261" s="5"/>
    </row>
    <row r="12262" spans="1:1" hidden="1">
      <c r="A12262" s="5"/>
    </row>
    <row r="12263" spans="1:1" hidden="1">
      <c r="A12263" s="5"/>
    </row>
    <row r="12264" spans="1:1" hidden="1">
      <c r="A12264" s="5"/>
    </row>
    <row r="12265" spans="1:1" hidden="1">
      <c r="A12265" s="5"/>
    </row>
    <row r="12266" spans="1:1" hidden="1">
      <c r="A12266" s="5"/>
    </row>
    <row r="12267" spans="1:1" hidden="1">
      <c r="A12267" s="5"/>
    </row>
    <row r="12268" spans="1:1" hidden="1">
      <c r="A12268" s="5"/>
    </row>
    <row r="12269" spans="1:1" hidden="1">
      <c r="A12269" s="5"/>
    </row>
    <row r="12270" spans="1:1" hidden="1">
      <c r="A12270" s="5"/>
    </row>
    <row r="12271" spans="1:1" hidden="1">
      <c r="A12271" s="5"/>
    </row>
    <row r="12272" spans="1:1" hidden="1">
      <c r="A12272" s="5"/>
    </row>
    <row r="12273" spans="1:1" hidden="1">
      <c r="A12273" s="5"/>
    </row>
    <row r="12274" spans="1:1" hidden="1">
      <c r="A12274" s="5"/>
    </row>
    <row r="12275" spans="1:1" hidden="1">
      <c r="A12275" s="5"/>
    </row>
    <row r="12276" spans="1:1" hidden="1">
      <c r="A12276" s="5"/>
    </row>
    <row r="12277" spans="1:1" hidden="1">
      <c r="A12277" s="5"/>
    </row>
    <row r="12278" spans="1:1" hidden="1">
      <c r="A12278" s="5"/>
    </row>
    <row r="12279" spans="1:1" hidden="1">
      <c r="A12279" s="5"/>
    </row>
    <row r="12280" spans="1:1" hidden="1">
      <c r="A12280" s="5"/>
    </row>
    <row r="12281" spans="1:1" hidden="1">
      <c r="A12281" s="5"/>
    </row>
    <row r="12282" spans="1:1" hidden="1">
      <c r="A12282" s="5"/>
    </row>
    <row r="12283" spans="1:1" hidden="1">
      <c r="A12283" s="5"/>
    </row>
    <row r="12284" spans="1:1" hidden="1">
      <c r="A12284" s="5"/>
    </row>
    <row r="12285" spans="1:1" hidden="1">
      <c r="A12285" s="5"/>
    </row>
    <row r="12286" spans="1:1" hidden="1">
      <c r="A12286" s="5"/>
    </row>
    <row r="12287" spans="1:1" hidden="1">
      <c r="A12287" s="5"/>
    </row>
    <row r="12288" spans="1:1" hidden="1">
      <c r="A12288" s="5"/>
    </row>
    <row r="12289" spans="1:1" hidden="1">
      <c r="A12289" s="5"/>
    </row>
    <row r="12290" spans="1:1" hidden="1">
      <c r="A12290" s="5"/>
    </row>
    <row r="12291" spans="1:1" hidden="1">
      <c r="A12291" s="5"/>
    </row>
    <row r="12292" spans="1:1" hidden="1">
      <c r="A12292" s="5"/>
    </row>
    <row r="12293" spans="1:1" hidden="1">
      <c r="A12293" s="5"/>
    </row>
    <row r="12294" spans="1:1" hidden="1">
      <c r="A12294" s="5"/>
    </row>
    <row r="12295" spans="1:1" hidden="1">
      <c r="A12295" s="5"/>
    </row>
    <row r="12296" spans="1:1" hidden="1">
      <c r="A12296" s="5"/>
    </row>
    <row r="12297" spans="1:1" hidden="1">
      <c r="A12297" s="5"/>
    </row>
    <row r="12298" spans="1:1" hidden="1">
      <c r="A12298" s="5"/>
    </row>
    <row r="12299" spans="1:1" hidden="1">
      <c r="A12299" s="5"/>
    </row>
    <row r="12300" spans="1:1" hidden="1">
      <c r="A12300" s="5"/>
    </row>
    <row r="12301" spans="1:1" hidden="1">
      <c r="A12301" s="5"/>
    </row>
    <row r="12302" spans="1:1" hidden="1">
      <c r="A12302" s="5"/>
    </row>
    <row r="12303" spans="1:1" hidden="1">
      <c r="A12303" s="5"/>
    </row>
    <row r="12304" spans="1:1" hidden="1">
      <c r="A12304" s="5"/>
    </row>
    <row r="12305" spans="1:1" hidden="1">
      <c r="A12305" s="5"/>
    </row>
    <row r="12306" spans="1:1" hidden="1">
      <c r="A12306" s="5"/>
    </row>
    <row r="12307" spans="1:1" hidden="1">
      <c r="A12307" s="5"/>
    </row>
    <row r="12308" spans="1:1" hidden="1">
      <c r="A12308" s="5"/>
    </row>
    <row r="12309" spans="1:1" hidden="1">
      <c r="A12309" s="5"/>
    </row>
    <row r="12310" spans="1:1" hidden="1">
      <c r="A12310" s="5"/>
    </row>
    <row r="12311" spans="1:1" hidden="1">
      <c r="A12311" s="5"/>
    </row>
    <row r="12312" spans="1:1" hidden="1">
      <c r="A12312" s="5"/>
    </row>
    <row r="12313" spans="1:1" hidden="1">
      <c r="A12313" s="5"/>
    </row>
    <row r="12314" spans="1:1" hidden="1">
      <c r="A12314" s="5"/>
    </row>
    <row r="12315" spans="1:1" hidden="1">
      <c r="A12315" s="5"/>
    </row>
    <row r="12316" spans="1:1" hidden="1">
      <c r="A12316" s="5"/>
    </row>
    <row r="12317" spans="1:1" hidden="1">
      <c r="A12317" s="5"/>
    </row>
    <row r="12318" spans="1:1" hidden="1">
      <c r="A12318" s="5"/>
    </row>
    <row r="12319" spans="1:1" hidden="1">
      <c r="A12319" s="5"/>
    </row>
    <row r="12320" spans="1:1" hidden="1">
      <c r="A12320" s="5"/>
    </row>
    <row r="12321" spans="1:1" hidden="1">
      <c r="A12321" s="5"/>
    </row>
    <row r="12322" spans="1:1" hidden="1">
      <c r="A12322" s="5"/>
    </row>
    <row r="12323" spans="1:1" hidden="1">
      <c r="A12323" s="5"/>
    </row>
    <row r="12324" spans="1:1" hidden="1">
      <c r="A12324" s="5"/>
    </row>
    <row r="12325" spans="1:1" hidden="1">
      <c r="A12325" s="5"/>
    </row>
    <row r="12326" spans="1:1" hidden="1">
      <c r="A12326" s="5"/>
    </row>
    <row r="12327" spans="1:1" hidden="1">
      <c r="A12327" s="5"/>
    </row>
    <row r="12328" spans="1:1" hidden="1">
      <c r="A12328" s="5"/>
    </row>
    <row r="12329" spans="1:1" hidden="1">
      <c r="A12329" s="5"/>
    </row>
    <row r="12330" spans="1:1" hidden="1">
      <c r="A12330" s="5"/>
    </row>
    <row r="12331" spans="1:1" hidden="1">
      <c r="A12331" s="5"/>
    </row>
    <row r="12332" spans="1:1" hidden="1">
      <c r="A12332" s="5"/>
    </row>
    <row r="12333" spans="1:1" hidden="1">
      <c r="A12333" s="5"/>
    </row>
    <row r="12334" spans="1:1" hidden="1">
      <c r="A12334" s="5"/>
    </row>
    <row r="12335" spans="1:1" hidden="1">
      <c r="A12335" s="5"/>
    </row>
    <row r="12336" spans="1:1" hidden="1">
      <c r="A12336" s="5"/>
    </row>
    <row r="12337" spans="1:1" hidden="1">
      <c r="A12337" s="5"/>
    </row>
    <row r="12338" spans="1:1" hidden="1">
      <c r="A12338" s="5"/>
    </row>
    <row r="12339" spans="1:1" hidden="1">
      <c r="A12339" s="5"/>
    </row>
    <row r="12340" spans="1:1" hidden="1">
      <c r="A12340" s="5"/>
    </row>
    <row r="12341" spans="1:1" hidden="1">
      <c r="A12341" s="5"/>
    </row>
    <row r="12342" spans="1:1" hidden="1">
      <c r="A12342" s="5"/>
    </row>
    <row r="12343" spans="1:1" hidden="1">
      <c r="A12343" s="5"/>
    </row>
    <row r="12344" spans="1:1" hidden="1">
      <c r="A12344" s="5"/>
    </row>
    <row r="12345" spans="1:1" hidden="1">
      <c r="A12345" s="5"/>
    </row>
    <row r="12346" spans="1:1" hidden="1">
      <c r="A12346" s="5"/>
    </row>
    <row r="12347" spans="1:1" hidden="1">
      <c r="A12347" s="5"/>
    </row>
    <row r="12348" spans="1:1" hidden="1">
      <c r="A12348" s="5"/>
    </row>
    <row r="12349" spans="1:1" hidden="1">
      <c r="A12349" s="5"/>
    </row>
    <row r="12350" spans="1:1" hidden="1">
      <c r="A12350" s="5"/>
    </row>
    <row r="12351" spans="1:1" hidden="1">
      <c r="A12351" s="5"/>
    </row>
    <row r="12352" spans="1:1" hidden="1">
      <c r="A12352" s="5"/>
    </row>
    <row r="12353" spans="1:1" hidden="1">
      <c r="A12353" s="5"/>
    </row>
    <row r="12354" spans="1:1" hidden="1">
      <c r="A12354" s="5"/>
    </row>
    <row r="12355" spans="1:1" hidden="1">
      <c r="A12355" s="5"/>
    </row>
    <row r="12356" spans="1:1" hidden="1">
      <c r="A12356" s="5"/>
    </row>
    <row r="12357" spans="1:1" hidden="1">
      <c r="A12357" s="5"/>
    </row>
    <row r="12358" spans="1:1" hidden="1">
      <c r="A12358" s="5"/>
    </row>
    <row r="12359" spans="1:1" hidden="1">
      <c r="A12359" s="5"/>
    </row>
    <row r="12360" spans="1:1" hidden="1">
      <c r="A12360" s="5"/>
    </row>
    <row r="12361" spans="1:1" hidden="1">
      <c r="A12361" s="5"/>
    </row>
    <row r="12362" spans="1:1" hidden="1">
      <c r="A12362" s="5"/>
    </row>
    <row r="12363" spans="1:1" hidden="1">
      <c r="A12363" s="5"/>
    </row>
    <row r="12364" spans="1:1" hidden="1">
      <c r="A12364" s="5"/>
    </row>
    <row r="12365" spans="1:1" hidden="1">
      <c r="A12365" s="5"/>
    </row>
    <row r="12366" spans="1:1" hidden="1">
      <c r="A12366" s="5"/>
    </row>
    <row r="12367" spans="1:1" hidden="1">
      <c r="A12367" s="5"/>
    </row>
    <row r="12368" spans="1:1" hidden="1">
      <c r="A12368" s="5"/>
    </row>
    <row r="12369" spans="1:1" hidden="1">
      <c r="A12369" s="5"/>
    </row>
    <row r="12370" spans="1:1" hidden="1">
      <c r="A12370" s="5"/>
    </row>
    <row r="12371" spans="1:1" hidden="1">
      <c r="A12371" s="5"/>
    </row>
    <row r="12372" spans="1:1" hidden="1">
      <c r="A12372" s="5"/>
    </row>
    <row r="12373" spans="1:1" hidden="1">
      <c r="A12373" s="5"/>
    </row>
    <row r="12374" spans="1:1" hidden="1">
      <c r="A12374" s="5"/>
    </row>
    <row r="12375" spans="1:1" hidden="1">
      <c r="A12375" s="5"/>
    </row>
    <row r="12376" spans="1:1" hidden="1">
      <c r="A12376" s="5"/>
    </row>
    <row r="12377" spans="1:1" hidden="1">
      <c r="A12377" s="5"/>
    </row>
    <row r="12378" spans="1:1" hidden="1">
      <c r="A12378" s="5"/>
    </row>
    <row r="12379" spans="1:1" hidden="1">
      <c r="A12379" s="5"/>
    </row>
    <row r="12380" spans="1:1" hidden="1">
      <c r="A12380" s="5"/>
    </row>
    <row r="12381" spans="1:1" hidden="1">
      <c r="A12381" s="5"/>
    </row>
    <row r="12382" spans="1:1" hidden="1">
      <c r="A12382" s="5"/>
    </row>
    <row r="12383" spans="1:1" hidden="1">
      <c r="A12383" s="5"/>
    </row>
    <row r="12384" spans="1:1" hidden="1">
      <c r="A12384" s="5"/>
    </row>
    <row r="12385" spans="1:1" hidden="1">
      <c r="A12385" s="5"/>
    </row>
    <row r="12386" spans="1:1" hidden="1">
      <c r="A12386" s="5"/>
    </row>
    <row r="12387" spans="1:1" hidden="1">
      <c r="A12387" s="5"/>
    </row>
    <row r="12388" spans="1:1" hidden="1">
      <c r="A12388" s="5"/>
    </row>
    <row r="12389" spans="1:1" hidden="1">
      <c r="A12389" s="5"/>
    </row>
    <row r="12390" spans="1:1" hidden="1">
      <c r="A12390" s="5"/>
    </row>
    <row r="12391" spans="1:1" hidden="1">
      <c r="A12391" s="5"/>
    </row>
    <row r="12392" spans="1:1" hidden="1">
      <c r="A12392" s="5"/>
    </row>
    <row r="12393" spans="1:1" hidden="1">
      <c r="A12393" s="5"/>
    </row>
    <row r="12394" spans="1:1" hidden="1">
      <c r="A12394" s="5"/>
    </row>
    <row r="12395" spans="1:1" hidden="1">
      <c r="A12395" s="5"/>
    </row>
    <row r="12396" spans="1:1" hidden="1">
      <c r="A12396" s="5"/>
    </row>
    <row r="12397" spans="1:1" hidden="1">
      <c r="A12397" s="5"/>
    </row>
    <row r="12398" spans="1:1" hidden="1">
      <c r="A12398" s="5"/>
    </row>
    <row r="12399" spans="1:1" hidden="1">
      <c r="A12399" s="5"/>
    </row>
    <row r="12400" spans="1:1" hidden="1">
      <c r="A12400" s="5"/>
    </row>
    <row r="12401" spans="1:1" hidden="1">
      <c r="A12401" s="5"/>
    </row>
    <row r="12402" spans="1:1" hidden="1">
      <c r="A12402" s="5"/>
    </row>
    <row r="12403" spans="1:1" hidden="1">
      <c r="A12403" s="5"/>
    </row>
    <row r="12404" spans="1:1" hidden="1">
      <c r="A12404" s="5"/>
    </row>
    <row r="12405" spans="1:1" hidden="1">
      <c r="A12405" s="5"/>
    </row>
    <row r="12406" spans="1:1" hidden="1">
      <c r="A12406" s="5"/>
    </row>
    <row r="12407" spans="1:1" hidden="1">
      <c r="A12407" s="5"/>
    </row>
    <row r="12408" spans="1:1" hidden="1">
      <c r="A12408" s="5"/>
    </row>
    <row r="12409" spans="1:1" hidden="1">
      <c r="A12409" s="5"/>
    </row>
    <row r="12410" spans="1:1" hidden="1">
      <c r="A12410" s="5"/>
    </row>
    <row r="12411" spans="1:1" hidden="1">
      <c r="A12411" s="5"/>
    </row>
    <row r="12412" spans="1:1" hidden="1">
      <c r="A12412" s="5"/>
    </row>
    <row r="12413" spans="1:1" hidden="1">
      <c r="A12413" s="5"/>
    </row>
    <row r="12414" spans="1:1" hidden="1">
      <c r="A12414" s="5"/>
    </row>
    <row r="12415" spans="1:1" hidden="1">
      <c r="A12415" s="5"/>
    </row>
    <row r="12416" spans="1:1" hidden="1">
      <c r="A12416" s="5"/>
    </row>
    <row r="12417" spans="1:1" hidden="1">
      <c r="A12417" s="5"/>
    </row>
    <row r="12418" spans="1:1" hidden="1">
      <c r="A12418" s="5"/>
    </row>
    <row r="12419" spans="1:1" hidden="1">
      <c r="A12419" s="5"/>
    </row>
    <row r="12420" spans="1:1" hidden="1">
      <c r="A12420" s="5"/>
    </row>
    <row r="12421" spans="1:1" hidden="1">
      <c r="A12421" s="5"/>
    </row>
    <row r="12422" spans="1:1" hidden="1">
      <c r="A12422" s="5"/>
    </row>
    <row r="12423" spans="1:1" hidden="1">
      <c r="A12423" s="5"/>
    </row>
    <row r="12424" spans="1:1" hidden="1">
      <c r="A12424" s="5"/>
    </row>
    <row r="12425" spans="1:1" hidden="1">
      <c r="A12425" s="5"/>
    </row>
    <row r="12426" spans="1:1" hidden="1">
      <c r="A12426" s="5"/>
    </row>
    <row r="12427" spans="1:1" hidden="1">
      <c r="A12427" s="5"/>
    </row>
    <row r="12428" spans="1:1" hidden="1">
      <c r="A12428" s="5"/>
    </row>
    <row r="12429" spans="1:1" hidden="1">
      <c r="A12429" s="5"/>
    </row>
    <row r="12430" spans="1:1" hidden="1">
      <c r="A12430" s="5"/>
    </row>
    <row r="12431" spans="1:1" hidden="1">
      <c r="A12431" s="5"/>
    </row>
    <row r="12432" spans="1:1" hidden="1">
      <c r="A12432" s="5"/>
    </row>
    <row r="12433" spans="1:1" hidden="1">
      <c r="A12433" s="5"/>
    </row>
    <row r="12434" spans="1:1" hidden="1">
      <c r="A12434" s="5"/>
    </row>
    <row r="12435" spans="1:1" hidden="1">
      <c r="A12435" s="5"/>
    </row>
    <row r="12436" spans="1:1" hidden="1">
      <c r="A12436" s="5"/>
    </row>
    <row r="12437" spans="1:1" hidden="1">
      <c r="A12437" s="5"/>
    </row>
    <row r="12438" spans="1:1" hidden="1">
      <c r="A12438" s="5"/>
    </row>
    <row r="12439" spans="1:1" hidden="1">
      <c r="A12439" s="5"/>
    </row>
    <row r="12440" spans="1:1" hidden="1">
      <c r="A12440" s="5"/>
    </row>
    <row r="12441" spans="1:1" hidden="1">
      <c r="A12441" s="5"/>
    </row>
    <row r="12442" spans="1:1" hidden="1">
      <c r="A12442" s="5"/>
    </row>
    <row r="12443" spans="1:1" hidden="1">
      <c r="A12443" s="5"/>
    </row>
    <row r="12444" spans="1:1" hidden="1">
      <c r="A12444" s="5"/>
    </row>
    <row r="12445" spans="1:1" hidden="1">
      <c r="A12445" s="5"/>
    </row>
    <row r="12446" spans="1:1" hidden="1">
      <c r="A12446" s="5"/>
    </row>
    <row r="12447" spans="1:1" hidden="1">
      <c r="A12447" s="5"/>
    </row>
    <row r="12448" spans="1:1" hidden="1">
      <c r="A12448" s="5"/>
    </row>
    <row r="12449" spans="1:1" hidden="1">
      <c r="A12449" s="5"/>
    </row>
    <row r="12450" spans="1:1" hidden="1">
      <c r="A12450" s="5"/>
    </row>
    <row r="12451" spans="1:1" hidden="1">
      <c r="A12451" s="5"/>
    </row>
    <row r="12452" spans="1:1" hidden="1">
      <c r="A12452" s="5"/>
    </row>
    <row r="12453" spans="1:1" hidden="1">
      <c r="A12453" s="5"/>
    </row>
    <row r="12454" spans="1:1" hidden="1">
      <c r="A12454" s="5"/>
    </row>
    <row r="12455" spans="1:1" hidden="1">
      <c r="A12455" s="5"/>
    </row>
    <row r="12456" spans="1:1" hidden="1">
      <c r="A12456" s="5"/>
    </row>
    <row r="12457" spans="1:1" hidden="1">
      <c r="A12457" s="5"/>
    </row>
    <row r="12458" spans="1:1" hidden="1">
      <c r="A12458" s="5"/>
    </row>
    <row r="12459" spans="1:1" hidden="1">
      <c r="A12459" s="5"/>
    </row>
    <row r="12460" spans="1:1" hidden="1">
      <c r="A12460" s="5"/>
    </row>
    <row r="12461" spans="1:1" hidden="1">
      <c r="A12461" s="5"/>
    </row>
    <row r="12462" spans="1:1" hidden="1">
      <c r="A12462" s="5"/>
    </row>
    <row r="12463" spans="1:1" hidden="1">
      <c r="A12463" s="5"/>
    </row>
    <row r="12464" spans="1:1" hidden="1">
      <c r="A12464" s="5"/>
    </row>
    <row r="12465" spans="1:1" hidden="1">
      <c r="A12465" s="5"/>
    </row>
    <row r="12466" spans="1:1" hidden="1">
      <c r="A12466" s="5"/>
    </row>
    <row r="12467" spans="1:1" hidden="1">
      <c r="A12467" s="5"/>
    </row>
    <row r="12468" spans="1:1" hidden="1">
      <c r="A12468" s="5"/>
    </row>
    <row r="12469" spans="1:1" hidden="1">
      <c r="A12469" s="5"/>
    </row>
    <row r="12470" spans="1:1" hidden="1">
      <c r="A12470" s="5"/>
    </row>
    <row r="12471" spans="1:1" hidden="1">
      <c r="A12471" s="5"/>
    </row>
    <row r="12472" spans="1:1" hidden="1">
      <c r="A12472" s="5"/>
    </row>
    <row r="12473" spans="1:1" hidden="1">
      <c r="A12473" s="5"/>
    </row>
    <row r="12474" spans="1:1" hidden="1">
      <c r="A12474" s="5"/>
    </row>
    <row r="12475" spans="1:1" hidden="1">
      <c r="A12475" s="5"/>
    </row>
    <row r="12476" spans="1:1" hidden="1">
      <c r="A12476" s="5"/>
    </row>
    <row r="12477" spans="1:1" hidden="1">
      <c r="A12477" s="5"/>
    </row>
    <row r="12478" spans="1:1" hidden="1">
      <c r="A12478" s="5"/>
    </row>
    <row r="12479" spans="1:1" hidden="1">
      <c r="A12479" s="5"/>
    </row>
    <row r="12480" spans="1:1" hidden="1">
      <c r="A12480" s="5"/>
    </row>
    <row r="12481" spans="1:1" hidden="1">
      <c r="A12481" s="5"/>
    </row>
    <row r="12482" spans="1:1" hidden="1">
      <c r="A12482" s="5"/>
    </row>
    <row r="12483" spans="1:1" hidden="1">
      <c r="A12483" s="5"/>
    </row>
    <row r="12484" spans="1:1" hidden="1">
      <c r="A12484" s="5"/>
    </row>
    <row r="12485" spans="1:1" hidden="1">
      <c r="A12485" s="5"/>
    </row>
    <row r="12486" spans="1:1" hidden="1">
      <c r="A12486" s="5"/>
    </row>
    <row r="12487" spans="1:1" hidden="1">
      <c r="A12487" s="5"/>
    </row>
    <row r="12488" spans="1:1" hidden="1">
      <c r="A12488" s="5"/>
    </row>
    <row r="12489" spans="1:1" hidden="1">
      <c r="A12489" s="5"/>
    </row>
    <row r="12490" spans="1:1" hidden="1">
      <c r="A12490" s="5"/>
    </row>
    <row r="12491" spans="1:1" hidden="1">
      <c r="A12491" s="5"/>
    </row>
    <row r="12492" spans="1:1" hidden="1">
      <c r="A12492" s="5"/>
    </row>
    <row r="12493" spans="1:1" hidden="1">
      <c r="A12493" s="5"/>
    </row>
    <row r="12494" spans="1:1" hidden="1">
      <c r="A12494" s="5"/>
    </row>
    <row r="12495" spans="1:1" hidden="1">
      <c r="A12495" s="5"/>
    </row>
    <row r="12496" spans="1:1" hidden="1">
      <c r="A12496" s="5"/>
    </row>
    <row r="12497" spans="1:1" hidden="1">
      <c r="A12497" s="5"/>
    </row>
    <row r="12498" spans="1:1" hidden="1">
      <c r="A12498" s="5"/>
    </row>
    <row r="12499" spans="1:1" hidden="1">
      <c r="A12499" s="5"/>
    </row>
    <row r="12500" spans="1:1" hidden="1">
      <c r="A12500" s="5"/>
    </row>
    <row r="12501" spans="1:1" hidden="1">
      <c r="A12501" s="5"/>
    </row>
    <row r="12502" spans="1:1" hidden="1">
      <c r="A12502" s="5"/>
    </row>
    <row r="12503" spans="1:1" hidden="1">
      <c r="A12503" s="5"/>
    </row>
    <row r="12504" spans="1:1" hidden="1">
      <c r="A12504" s="5"/>
    </row>
    <row r="12505" spans="1:1" hidden="1">
      <c r="A12505" s="5"/>
    </row>
    <row r="12506" spans="1:1" hidden="1">
      <c r="A12506" s="5"/>
    </row>
    <row r="12507" spans="1:1" hidden="1">
      <c r="A12507" s="5"/>
    </row>
    <row r="12508" spans="1:1" hidden="1">
      <c r="A12508" s="5"/>
    </row>
    <row r="12509" spans="1:1" hidden="1">
      <c r="A12509" s="5"/>
    </row>
    <row r="12510" spans="1:1" hidden="1">
      <c r="A12510" s="5"/>
    </row>
    <row r="12511" spans="1:1" hidden="1">
      <c r="A12511" s="5"/>
    </row>
    <row r="12512" spans="1:1" hidden="1">
      <c r="A12512" s="5"/>
    </row>
    <row r="12513" spans="1:1" hidden="1">
      <c r="A12513" s="5"/>
    </row>
    <row r="12514" spans="1:1" hidden="1">
      <c r="A12514" s="5"/>
    </row>
    <row r="12515" spans="1:1" hidden="1">
      <c r="A12515" s="5"/>
    </row>
    <row r="12516" spans="1:1" hidden="1">
      <c r="A12516" s="5"/>
    </row>
    <row r="12517" spans="1:1" hidden="1">
      <c r="A12517" s="5"/>
    </row>
    <row r="12518" spans="1:1" hidden="1">
      <c r="A12518" s="5"/>
    </row>
    <row r="12519" spans="1:1" hidden="1">
      <c r="A12519" s="5"/>
    </row>
    <row r="12520" spans="1:1" hidden="1">
      <c r="A12520" s="5"/>
    </row>
    <row r="12521" spans="1:1" hidden="1">
      <c r="A12521" s="5"/>
    </row>
    <row r="12522" spans="1:1" hidden="1">
      <c r="A12522" s="5"/>
    </row>
    <row r="12523" spans="1:1" hidden="1">
      <c r="A12523" s="5"/>
    </row>
    <row r="12524" spans="1:1" hidden="1">
      <c r="A12524" s="5"/>
    </row>
    <row r="12525" spans="1:1" hidden="1">
      <c r="A12525" s="5"/>
    </row>
    <row r="12526" spans="1:1" hidden="1">
      <c r="A12526" s="5"/>
    </row>
    <row r="12527" spans="1:1" hidden="1">
      <c r="A12527" s="5"/>
    </row>
    <row r="12528" spans="1:1" hidden="1">
      <c r="A12528" s="5"/>
    </row>
    <row r="12529" spans="1:1" hidden="1">
      <c r="A12529" s="5"/>
    </row>
    <row r="12530" spans="1:1" hidden="1">
      <c r="A12530" s="5"/>
    </row>
    <row r="12531" spans="1:1" hidden="1">
      <c r="A12531" s="5"/>
    </row>
    <row r="12532" spans="1:1" hidden="1">
      <c r="A12532" s="5"/>
    </row>
    <row r="12533" spans="1:1" hidden="1">
      <c r="A12533" s="5"/>
    </row>
    <row r="12534" spans="1:1" hidden="1">
      <c r="A12534" s="5"/>
    </row>
    <row r="12535" spans="1:1" hidden="1">
      <c r="A12535" s="5"/>
    </row>
    <row r="12536" spans="1:1" hidden="1">
      <c r="A12536" s="5"/>
    </row>
    <row r="12537" spans="1:1" hidden="1">
      <c r="A12537" s="5"/>
    </row>
    <row r="12538" spans="1:1" hidden="1">
      <c r="A12538" s="5"/>
    </row>
    <row r="12539" spans="1:1" hidden="1">
      <c r="A12539" s="5"/>
    </row>
    <row r="12540" spans="1:1" hidden="1">
      <c r="A12540" s="5"/>
    </row>
    <row r="12541" spans="1:1" hidden="1">
      <c r="A12541" s="5"/>
    </row>
    <row r="12542" spans="1:1" hidden="1">
      <c r="A12542" s="5"/>
    </row>
    <row r="12543" spans="1:1" hidden="1">
      <c r="A12543" s="5"/>
    </row>
    <row r="12544" spans="1:1" hidden="1">
      <c r="A12544" s="5"/>
    </row>
    <row r="12545" spans="1:1" hidden="1">
      <c r="A12545" s="5"/>
    </row>
    <row r="12546" spans="1:1" hidden="1">
      <c r="A12546" s="5"/>
    </row>
    <row r="12547" spans="1:1" hidden="1">
      <c r="A12547" s="5"/>
    </row>
    <row r="12548" spans="1:1" hidden="1">
      <c r="A12548" s="5"/>
    </row>
    <row r="12549" spans="1:1" hidden="1">
      <c r="A12549" s="5"/>
    </row>
    <row r="12550" spans="1:1" hidden="1">
      <c r="A12550" s="5"/>
    </row>
    <row r="12551" spans="1:1" hidden="1">
      <c r="A12551" s="5"/>
    </row>
    <row r="12552" spans="1:1" hidden="1">
      <c r="A12552" s="5"/>
    </row>
    <row r="12553" spans="1:1" hidden="1">
      <c r="A12553" s="5"/>
    </row>
    <row r="12554" spans="1:1" hidden="1">
      <c r="A12554" s="5"/>
    </row>
    <row r="12555" spans="1:1" hidden="1">
      <c r="A12555" s="5"/>
    </row>
    <row r="12556" spans="1:1" hidden="1">
      <c r="A12556" s="5"/>
    </row>
    <row r="12557" spans="1:1" hidden="1">
      <c r="A12557" s="5"/>
    </row>
    <row r="12558" spans="1:1" hidden="1">
      <c r="A12558" s="5"/>
    </row>
    <row r="12559" spans="1:1" hidden="1">
      <c r="A12559" s="5"/>
    </row>
    <row r="12560" spans="1:1" hidden="1">
      <c r="A12560" s="5"/>
    </row>
    <row r="12561" spans="1:1" hidden="1">
      <c r="A12561" s="5"/>
    </row>
    <row r="12562" spans="1:1" hidden="1">
      <c r="A12562" s="5"/>
    </row>
    <row r="12563" spans="1:1" hidden="1">
      <c r="A12563" s="5"/>
    </row>
    <row r="12564" spans="1:1" hidden="1">
      <c r="A12564" s="5"/>
    </row>
    <row r="12565" spans="1:1" hidden="1">
      <c r="A12565" s="5"/>
    </row>
    <row r="12566" spans="1:1" hidden="1">
      <c r="A12566" s="5"/>
    </row>
    <row r="12567" spans="1:1" hidden="1">
      <c r="A12567" s="5"/>
    </row>
    <row r="12568" spans="1:1" hidden="1">
      <c r="A12568" s="5"/>
    </row>
    <row r="12569" spans="1:1" hidden="1">
      <c r="A12569" s="5"/>
    </row>
    <row r="12570" spans="1:1" hidden="1">
      <c r="A12570" s="5"/>
    </row>
    <row r="12571" spans="1:1" hidden="1">
      <c r="A12571" s="5"/>
    </row>
    <row r="12572" spans="1:1" hidden="1">
      <c r="A12572" s="5"/>
    </row>
    <row r="12573" spans="1:1" hidden="1">
      <c r="A12573" s="5"/>
    </row>
    <row r="12574" spans="1:1" hidden="1">
      <c r="A12574" s="5"/>
    </row>
    <row r="12575" spans="1:1" hidden="1">
      <c r="A12575" s="5"/>
    </row>
    <row r="12576" spans="1:1" hidden="1">
      <c r="A12576" s="5"/>
    </row>
    <row r="12577" spans="1:1" hidden="1">
      <c r="A12577" s="5"/>
    </row>
    <row r="12578" spans="1:1" hidden="1">
      <c r="A12578" s="5"/>
    </row>
    <row r="12579" spans="1:1" hidden="1">
      <c r="A12579" s="5"/>
    </row>
    <row r="12580" spans="1:1" hidden="1">
      <c r="A12580" s="5"/>
    </row>
    <row r="12581" spans="1:1" hidden="1">
      <c r="A12581" s="5"/>
    </row>
    <row r="12582" spans="1:1" hidden="1">
      <c r="A12582" s="5"/>
    </row>
    <row r="12583" spans="1:1" hidden="1">
      <c r="A12583" s="5"/>
    </row>
    <row r="12584" spans="1:1" hidden="1">
      <c r="A12584" s="5"/>
    </row>
    <row r="12585" spans="1:1" hidden="1">
      <c r="A12585" s="5"/>
    </row>
    <row r="12586" spans="1:1" hidden="1">
      <c r="A12586" s="5"/>
    </row>
    <row r="12587" spans="1:1" hidden="1">
      <c r="A12587" s="5"/>
    </row>
    <row r="12588" spans="1:1" hidden="1">
      <c r="A12588" s="5"/>
    </row>
    <row r="12589" spans="1:1" hidden="1">
      <c r="A12589" s="5"/>
    </row>
    <row r="12590" spans="1:1" hidden="1">
      <c r="A12590" s="5"/>
    </row>
    <row r="12591" spans="1:1" hidden="1">
      <c r="A12591" s="5"/>
    </row>
    <row r="12592" spans="1:1" hidden="1">
      <c r="A12592" s="5"/>
    </row>
    <row r="12593" spans="1:1" hidden="1">
      <c r="A12593" s="5"/>
    </row>
    <row r="12594" spans="1:1" hidden="1">
      <c r="A12594" s="5"/>
    </row>
    <row r="12595" spans="1:1" hidden="1">
      <c r="A12595" s="5"/>
    </row>
    <row r="12596" spans="1:1" hidden="1">
      <c r="A12596" s="5"/>
    </row>
    <row r="12597" spans="1:1" hidden="1">
      <c r="A12597" s="5"/>
    </row>
    <row r="12598" spans="1:1" hidden="1">
      <c r="A12598" s="5"/>
    </row>
    <row r="12599" spans="1:1" hidden="1">
      <c r="A12599" s="5"/>
    </row>
    <row r="12600" spans="1:1" hidden="1">
      <c r="A12600" s="5"/>
    </row>
    <row r="12601" spans="1:1" hidden="1">
      <c r="A12601" s="5"/>
    </row>
    <row r="12602" spans="1:1" hidden="1">
      <c r="A12602" s="5"/>
    </row>
    <row r="12603" spans="1:1" hidden="1">
      <c r="A12603" s="5"/>
    </row>
    <row r="12604" spans="1:1" hidden="1">
      <c r="A12604" s="5"/>
    </row>
    <row r="12605" spans="1:1" hidden="1">
      <c r="A12605" s="5"/>
    </row>
    <row r="12606" spans="1:1" hidden="1">
      <c r="A12606" s="5"/>
    </row>
    <row r="12607" spans="1:1" hidden="1">
      <c r="A12607" s="5"/>
    </row>
    <row r="12608" spans="1:1" hidden="1">
      <c r="A12608" s="5"/>
    </row>
    <row r="12609" spans="1:1" hidden="1">
      <c r="A12609" s="5"/>
    </row>
    <row r="12610" spans="1:1" hidden="1">
      <c r="A12610" s="5"/>
    </row>
    <row r="12611" spans="1:1" hidden="1">
      <c r="A12611" s="5"/>
    </row>
    <row r="12612" spans="1:1" hidden="1">
      <c r="A12612" s="5"/>
    </row>
    <row r="12613" spans="1:1" hidden="1">
      <c r="A12613" s="5"/>
    </row>
    <row r="12614" spans="1:1" hidden="1">
      <c r="A12614" s="5"/>
    </row>
    <row r="12615" spans="1:1" hidden="1">
      <c r="A12615" s="5"/>
    </row>
    <row r="12616" spans="1:1" hidden="1">
      <c r="A12616" s="5"/>
    </row>
    <row r="12617" spans="1:1" hidden="1">
      <c r="A12617" s="5"/>
    </row>
    <row r="12618" spans="1:1" hidden="1">
      <c r="A12618" s="5"/>
    </row>
    <row r="12619" spans="1:1" hidden="1">
      <c r="A12619" s="5"/>
    </row>
    <row r="12620" spans="1:1" hidden="1">
      <c r="A12620" s="5"/>
    </row>
    <row r="12621" spans="1:1" hidden="1">
      <c r="A12621" s="5"/>
    </row>
    <row r="12622" spans="1:1" hidden="1">
      <c r="A12622" s="5"/>
    </row>
    <row r="12623" spans="1:1" hidden="1">
      <c r="A12623" s="5"/>
    </row>
    <row r="12624" spans="1:1" hidden="1">
      <c r="A12624" s="5"/>
    </row>
    <row r="12625" spans="1:1" hidden="1">
      <c r="A12625" s="5"/>
    </row>
    <row r="12626" spans="1:1" hidden="1">
      <c r="A12626" s="5"/>
    </row>
    <row r="12627" spans="1:1" hidden="1">
      <c r="A12627" s="5"/>
    </row>
    <row r="12628" spans="1:1" hidden="1">
      <c r="A12628" s="5"/>
    </row>
    <row r="12629" spans="1:1" hidden="1">
      <c r="A12629" s="5"/>
    </row>
    <row r="12630" spans="1:1" hidden="1">
      <c r="A12630" s="5"/>
    </row>
    <row r="12631" spans="1:1" hidden="1">
      <c r="A12631" s="5"/>
    </row>
    <row r="12632" spans="1:1" hidden="1">
      <c r="A12632" s="5"/>
    </row>
    <row r="12633" spans="1:1" hidden="1">
      <c r="A12633" s="5"/>
    </row>
    <row r="12634" spans="1:1" hidden="1">
      <c r="A12634" s="5"/>
    </row>
    <row r="12635" spans="1:1" hidden="1">
      <c r="A12635" s="5"/>
    </row>
    <row r="12636" spans="1:1" hidden="1">
      <c r="A12636" s="5"/>
    </row>
    <row r="12637" spans="1:1" hidden="1">
      <c r="A12637" s="5"/>
    </row>
    <row r="12638" spans="1:1" hidden="1">
      <c r="A12638" s="5"/>
    </row>
    <row r="12639" spans="1:1" hidden="1">
      <c r="A12639" s="5"/>
    </row>
    <row r="12640" spans="1:1" hidden="1">
      <c r="A12640" s="5"/>
    </row>
    <row r="12641" spans="1:1" hidden="1">
      <c r="A12641" s="5"/>
    </row>
    <row r="12642" spans="1:1" hidden="1">
      <c r="A12642" s="5"/>
    </row>
    <row r="12643" spans="1:1" hidden="1">
      <c r="A12643" s="5"/>
    </row>
    <row r="12644" spans="1:1" hidden="1">
      <c r="A12644" s="5"/>
    </row>
    <row r="12645" spans="1:1" hidden="1">
      <c r="A12645" s="5"/>
    </row>
    <row r="12646" spans="1:1" hidden="1">
      <c r="A12646" s="5"/>
    </row>
    <row r="12647" spans="1:1" hidden="1">
      <c r="A12647" s="5"/>
    </row>
    <row r="12648" spans="1:1" hidden="1">
      <c r="A12648" s="5"/>
    </row>
    <row r="12649" spans="1:1" hidden="1">
      <c r="A12649" s="5"/>
    </row>
    <row r="12650" spans="1:1" hidden="1">
      <c r="A12650" s="5"/>
    </row>
    <row r="12651" spans="1:1" hidden="1">
      <c r="A12651" s="5"/>
    </row>
    <row r="12652" spans="1:1" hidden="1">
      <c r="A12652" s="5"/>
    </row>
    <row r="12653" spans="1:1" hidden="1">
      <c r="A12653" s="5"/>
    </row>
    <row r="12654" spans="1:1" hidden="1">
      <c r="A12654" s="5"/>
    </row>
    <row r="12655" spans="1:1" hidden="1">
      <c r="A12655" s="5"/>
    </row>
    <row r="12656" spans="1:1" hidden="1">
      <c r="A12656" s="5"/>
    </row>
    <row r="12657" spans="1:1" hidden="1">
      <c r="A12657" s="5"/>
    </row>
    <row r="12658" spans="1:1" hidden="1">
      <c r="A12658" s="5"/>
    </row>
    <row r="12659" spans="1:1" hidden="1">
      <c r="A12659" s="5"/>
    </row>
    <row r="12660" spans="1:1" hidden="1">
      <c r="A12660" s="5"/>
    </row>
    <row r="12661" spans="1:1" hidden="1">
      <c r="A12661" s="5"/>
    </row>
    <row r="12662" spans="1:1" hidden="1">
      <c r="A12662" s="5"/>
    </row>
    <row r="12663" spans="1:1" hidden="1">
      <c r="A12663" s="5"/>
    </row>
    <row r="12664" spans="1:1" hidden="1">
      <c r="A12664" s="5"/>
    </row>
    <row r="12665" spans="1:1" hidden="1">
      <c r="A12665" s="5"/>
    </row>
    <row r="12666" spans="1:1" hidden="1">
      <c r="A12666" s="5"/>
    </row>
    <row r="12667" spans="1:1" hidden="1">
      <c r="A12667" s="5"/>
    </row>
    <row r="12668" spans="1:1" hidden="1">
      <c r="A12668" s="5"/>
    </row>
    <row r="12669" spans="1:1" hidden="1">
      <c r="A12669" s="5"/>
    </row>
    <row r="12670" spans="1:1" hidden="1">
      <c r="A12670" s="5"/>
    </row>
    <row r="12671" spans="1:1" hidden="1">
      <c r="A12671" s="5"/>
    </row>
    <row r="12672" spans="1:1" hidden="1">
      <c r="A12672" s="5"/>
    </row>
    <row r="12673" spans="1:1" hidden="1">
      <c r="A12673" s="5"/>
    </row>
    <row r="12674" spans="1:1" hidden="1">
      <c r="A12674" s="5"/>
    </row>
    <row r="12675" spans="1:1" hidden="1">
      <c r="A12675" s="5"/>
    </row>
    <row r="12676" spans="1:1" hidden="1">
      <c r="A12676" s="5"/>
    </row>
    <row r="12677" spans="1:1" hidden="1">
      <c r="A12677" s="5"/>
    </row>
    <row r="12678" spans="1:1" hidden="1">
      <c r="A12678" s="5"/>
    </row>
    <row r="12679" spans="1:1" hidden="1">
      <c r="A12679" s="5"/>
    </row>
    <row r="12680" spans="1:1" hidden="1">
      <c r="A12680" s="5"/>
    </row>
    <row r="12681" spans="1:1" hidden="1">
      <c r="A12681" s="5"/>
    </row>
    <row r="12682" spans="1:1" hidden="1">
      <c r="A12682" s="5"/>
    </row>
    <row r="12683" spans="1:1" hidden="1">
      <c r="A12683" s="5"/>
    </row>
    <row r="12684" spans="1:1" hidden="1">
      <c r="A12684" s="5"/>
    </row>
    <row r="12685" spans="1:1" hidden="1">
      <c r="A12685" s="5"/>
    </row>
    <row r="12686" spans="1:1" hidden="1">
      <c r="A12686" s="5"/>
    </row>
    <row r="12687" spans="1:1" hidden="1">
      <c r="A12687" s="5"/>
    </row>
    <row r="12688" spans="1:1" hidden="1">
      <c r="A12688" s="5"/>
    </row>
    <row r="12689" spans="1:1" hidden="1">
      <c r="A12689" s="5"/>
    </row>
    <row r="12690" spans="1:1" hidden="1">
      <c r="A12690" s="5"/>
    </row>
    <row r="12691" spans="1:1" hidden="1">
      <c r="A12691" s="5"/>
    </row>
    <row r="12692" spans="1:1" hidden="1">
      <c r="A12692" s="5"/>
    </row>
    <row r="12693" spans="1:1" hidden="1">
      <c r="A12693" s="5"/>
    </row>
    <row r="12694" spans="1:1" hidden="1">
      <c r="A12694" s="5"/>
    </row>
    <row r="12695" spans="1:1" hidden="1">
      <c r="A12695" s="5"/>
    </row>
    <row r="12696" spans="1:1" hidden="1">
      <c r="A12696" s="5"/>
    </row>
    <row r="12697" spans="1:1" hidden="1">
      <c r="A12697" s="5"/>
    </row>
    <row r="12698" spans="1:1" hidden="1">
      <c r="A12698" s="5"/>
    </row>
    <row r="12699" spans="1:1" hidden="1">
      <c r="A12699" s="5"/>
    </row>
    <row r="12700" spans="1:1" hidden="1">
      <c r="A12700" s="5"/>
    </row>
    <row r="12701" spans="1:1" hidden="1">
      <c r="A12701" s="5"/>
    </row>
    <row r="12702" spans="1:1" hidden="1">
      <c r="A12702" s="5"/>
    </row>
    <row r="12703" spans="1:1" hidden="1">
      <c r="A12703" s="5"/>
    </row>
    <row r="12704" spans="1:1" hidden="1">
      <c r="A12704" s="5"/>
    </row>
    <row r="12705" spans="1:1" hidden="1">
      <c r="A12705" s="5"/>
    </row>
    <row r="12706" spans="1:1" hidden="1">
      <c r="A12706" s="5"/>
    </row>
    <row r="12707" spans="1:1" hidden="1">
      <c r="A12707" s="5"/>
    </row>
    <row r="12708" spans="1:1" hidden="1">
      <c r="A12708" s="5"/>
    </row>
    <row r="12709" spans="1:1" hidden="1">
      <c r="A12709" s="5"/>
    </row>
    <row r="12710" spans="1:1" hidden="1">
      <c r="A12710" s="5"/>
    </row>
    <row r="12711" spans="1:1" hidden="1">
      <c r="A12711" s="5"/>
    </row>
    <row r="12712" spans="1:1" hidden="1">
      <c r="A12712" s="5"/>
    </row>
    <row r="12713" spans="1:1" hidden="1">
      <c r="A12713" s="5"/>
    </row>
    <row r="12714" spans="1:1" hidden="1">
      <c r="A12714" s="5"/>
    </row>
    <row r="12715" spans="1:1" hidden="1">
      <c r="A12715" s="5"/>
    </row>
    <row r="12716" spans="1:1" hidden="1">
      <c r="A12716" s="5"/>
    </row>
    <row r="12717" spans="1:1" hidden="1">
      <c r="A12717" s="5"/>
    </row>
    <row r="12718" spans="1:1" hidden="1">
      <c r="A12718" s="5"/>
    </row>
    <row r="12719" spans="1:1" hidden="1">
      <c r="A12719" s="5"/>
    </row>
    <row r="12720" spans="1:1" hidden="1">
      <c r="A12720" s="5"/>
    </row>
    <row r="12721" spans="1:1" hidden="1">
      <c r="A12721" s="5"/>
    </row>
    <row r="12722" spans="1:1" hidden="1">
      <c r="A12722" s="5"/>
    </row>
    <row r="12723" spans="1:1" hidden="1">
      <c r="A12723" s="5"/>
    </row>
    <row r="12724" spans="1:1" hidden="1">
      <c r="A12724" s="5"/>
    </row>
    <row r="12725" spans="1:1" hidden="1">
      <c r="A12725" s="5"/>
    </row>
    <row r="12726" spans="1:1" hidden="1">
      <c r="A12726" s="5"/>
    </row>
    <row r="12727" spans="1:1" hidden="1">
      <c r="A12727" s="5"/>
    </row>
    <row r="12728" spans="1:1" hidden="1">
      <c r="A12728" s="5"/>
    </row>
    <row r="12729" spans="1:1" hidden="1">
      <c r="A12729" s="5"/>
    </row>
    <row r="12730" spans="1:1" hidden="1">
      <c r="A12730" s="5"/>
    </row>
    <row r="12731" spans="1:1" hidden="1">
      <c r="A12731" s="5"/>
    </row>
    <row r="12732" spans="1:1" hidden="1">
      <c r="A12732" s="5"/>
    </row>
    <row r="12733" spans="1:1" hidden="1">
      <c r="A12733" s="5"/>
    </row>
    <row r="12734" spans="1:1" hidden="1">
      <c r="A12734" s="5"/>
    </row>
    <row r="12735" spans="1:1" hidden="1">
      <c r="A12735" s="5"/>
    </row>
    <row r="12736" spans="1:1" hidden="1">
      <c r="A12736" s="5"/>
    </row>
    <row r="12737" spans="1:1" hidden="1">
      <c r="A12737" s="5"/>
    </row>
    <row r="12738" spans="1:1" hidden="1">
      <c r="A12738" s="5"/>
    </row>
    <row r="12739" spans="1:1" hidden="1">
      <c r="A12739" s="5"/>
    </row>
    <row r="12740" spans="1:1" hidden="1">
      <c r="A12740" s="5"/>
    </row>
    <row r="12741" spans="1:1" hidden="1">
      <c r="A12741" s="5"/>
    </row>
    <row r="12742" spans="1:1" hidden="1">
      <c r="A12742" s="5"/>
    </row>
    <row r="12743" spans="1:1" hidden="1">
      <c r="A12743" s="5"/>
    </row>
    <row r="12744" spans="1:1" hidden="1">
      <c r="A12744" s="5"/>
    </row>
    <row r="12745" spans="1:1" hidden="1">
      <c r="A12745" s="5"/>
    </row>
    <row r="12746" spans="1:1" hidden="1">
      <c r="A12746" s="5"/>
    </row>
    <row r="12747" spans="1:1" hidden="1">
      <c r="A12747" s="5"/>
    </row>
    <row r="12748" spans="1:1" hidden="1">
      <c r="A12748" s="5"/>
    </row>
    <row r="12749" spans="1:1" hidden="1">
      <c r="A12749" s="5"/>
    </row>
    <row r="12750" spans="1:1" hidden="1">
      <c r="A12750" s="5"/>
    </row>
    <row r="12751" spans="1:1" hidden="1">
      <c r="A12751" s="5"/>
    </row>
    <row r="12752" spans="1:1" hidden="1">
      <c r="A12752" s="5"/>
    </row>
    <row r="12753" spans="1:1" hidden="1">
      <c r="A12753" s="5"/>
    </row>
    <row r="12754" spans="1:1" hidden="1">
      <c r="A12754" s="5"/>
    </row>
    <row r="12755" spans="1:1" hidden="1">
      <c r="A12755" s="5"/>
    </row>
    <row r="12756" spans="1:1" hidden="1">
      <c r="A12756" s="5"/>
    </row>
    <row r="12757" spans="1:1" hidden="1">
      <c r="A12757" s="5"/>
    </row>
    <row r="12758" spans="1:1" hidden="1">
      <c r="A12758" s="5"/>
    </row>
    <row r="12759" spans="1:1" hidden="1">
      <c r="A12759" s="5"/>
    </row>
    <row r="12760" spans="1:1" hidden="1">
      <c r="A12760" s="5"/>
    </row>
    <row r="12761" spans="1:1" hidden="1">
      <c r="A12761" s="5"/>
    </row>
    <row r="12762" spans="1:1" hidden="1">
      <c r="A12762" s="5"/>
    </row>
    <row r="12763" spans="1:1" hidden="1">
      <c r="A12763" s="5"/>
    </row>
    <row r="12764" spans="1:1" hidden="1">
      <c r="A12764" s="5"/>
    </row>
    <row r="12765" spans="1:1" hidden="1">
      <c r="A12765" s="5"/>
    </row>
    <row r="12766" spans="1:1" hidden="1">
      <c r="A12766" s="5"/>
    </row>
    <row r="12767" spans="1:1" hidden="1">
      <c r="A12767" s="5"/>
    </row>
    <row r="12768" spans="1:1" hidden="1">
      <c r="A12768" s="5"/>
    </row>
    <row r="12769" spans="1:1" hidden="1">
      <c r="A12769" s="5"/>
    </row>
    <row r="12770" spans="1:1" hidden="1">
      <c r="A12770" s="5"/>
    </row>
    <row r="12771" spans="1:1" hidden="1">
      <c r="A12771" s="5"/>
    </row>
    <row r="12772" spans="1:1" hidden="1">
      <c r="A12772" s="5"/>
    </row>
    <row r="12773" spans="1:1" hidden="1">
      <c r="A12773" s="5"/>
    </row>
    <row r="12774" spans="1:1" hidden="1">
      <c r="A12774" s="5"/>
    </row>
    <row r="12775" spans="1:1" hidden="1">
      <c r="A12775" s="5"/>
    </row>
    <row r="12776" spans="1:1" hidden="1">
      <c r="A12776" s="5"/>
    </row>
    <row r="12777" spans="1:1" hidden="1">
      <c r="A12777" s="5"/>
    </row>
    <row r="12778" spans="1:1" hidden="1">
      <c r="A12778" s="5"/>
    </row>
    <row r="12779" spans="1:1" hidden="1">
      <c r="A12779" s="5"/>
    </row>
    <row r="12780" spans="1:1" hidden="1">
      <c r="A12780" s="5"/>
    </row>
    <row r="12781" spans="1:1" hidden="1">
      <c r="A12781" s="5"/>
    </row>
    <row r="12782" spans="1:1" hidden="1">
      <c r="A12782" s="5"/>
    </row>
    <row r="12783" spans="1:1" hidden="1">
      <c r="A12783" s="5"/>
    </row>
    <row r="12784" spans="1:1" hidden="1">
      <c r="A12784" s="5"/>
    </row>
    <row r="12785" spans="1:1" hidden="1">
      <c r="A12785" s="5"/>
    </row>
    <row r="12786" spans="1:1" hidden="1">
      <c r="A12786" s="5"/>
    </row>
    <row r="12787" spans="1:1" hidden="1">
      <c r="A12787" s="5"/>
    </row>
    <row r="12788" spans="1:1" hidden="1">
      <c r="A12788" s="5"/>
    </row>
    <row r="12789" spans="1:1" hidden="1">
      <c r="A12789" s="5"/>
    </row>
    <row r="12790" spans="1:1" hidden="1">
      <c r="A12790" s="5"/>
    </row>
    <row r="12791" spans="1:1" hidden="1">
      <c r="A12791" s="5"/>
    </row>
    <row r="12792" spans="1:1" hidden="1">
      <c r="A12792" s="5"/>
    </row>
    <row r="12793" spans="1:1" hidden="1">
      <c r="A12793" s="5"/>
    </row>
    <row r="12794" spans="1:1" hidden="1">
      <c r="A12794" s="5"/>
    </row>
    <row r="12795" spans="1:1" hidden="1">
      <c r="A12795" s="5"/>
    </row>
    <row r="12796" spans="1:1" hidden="1">
      <c r="A12796" s="5"/>
    </row>
    <row r="12797" spans="1:1" hidden="1">
      <c r="A12797" s="5"/>
    </row>
    <row r="12798" spans="1:1" hidden="1">
      <c r="A12798" s="5"/>
    </row>
    <row r="12799" spans="1:1" hidden="1">
      <c r="A12799" s="5"/>
    </row>
    <row r="12800" spans="1:1" hidden="1">
      <c r="A12800" s="5"/>
    </row>
    <row r="12801" spans="1:1" hidden="1">
      <c r="A12801" s="5"/>
    </row>
    <row r="12802" spans="1:1" hidden="1">
      <c r="A12802" s="5"/>
    </row>
    <row r="12803" spans="1:1" hidden="1">
      <c r="A12803" s="5"/>
    </row>
    <row r="12804" spans="1:1" hidden="1">
      <c r="A12804" s="5"/>
    </row>
    <row r="12805" spans="1:1" hidden="1">
      <c r="A12805" s="5"/>
    </row>
    <row r="12806" spans="1:1" hidden="1">
      <c r="A12806" s="5"/>
    </row>
    <row r="12807" spans="1:1" hidden="1">
      <c r="A12807" s="5"/>
    </row>
    <row r="12808" spans="1:1" hidden="1">
      <c r="A12808" s="5"/>
    </row>
    <row r="12809" spans="1:1" hidden="1">
      <c r="A12809" s="5"/>
    </row>
    <row r="12810" spans="1:1" hidden="1">
      <c r="A12810" s="5"/>
    </row>
    <row r="12811" spans="1:1" hidden="1">
      <c r="A12811" s="5"/>
    </row>
    <row r="12812" spans="1:1" hidden="1">
      <c r="A12812" s="5"/>
    </row>
    <row r="12813" spans="1:1" hidden="1">
      <c r="A12813" s="5"/>
    </row>
    <row r="12814" spans="1:1" hidden="1">
      <c r="A12814" s="5"/>
    </row>
    <row r="12815" spans="1:1" hidden="1">
      <c r="A12815" s="5"/>
    </row>
    <row r="12816" spans="1:1" hidden="1">
      <c r="A12816" s="5"/>
    </row>
    <row r="12817" spans="1:1" hidden="1">
      <c r="A12817" s="5"/>
    </row>
    <row r="12818" spans="1:1" hidden="1">
      <c r="A12818" s="5"/>
    </row>
    <row r="12819" spans="1:1" hidden="1">
      <c r="A12819" s="5"/>
    </row>
    <row r="12820" spans="1:1" hidden="1">
      <c r="A12820" s="5"/>
    </row>
    <row r="12821" spans="1:1" hidden="1">
      <c r="A12821" s="5"/>
    </row>
    <row r="12822" spans="1:1" hidden="1">
      <c r="A12822" s="5"/>
    </row>
    <row r="12823" spans="1:1" hidden="1">
      <c r="A12823" s="5"/>
    </row>
    <row r="12824" spans="1:1" hidden="1">
      <c r="A12824" s="5"/>
    </row>
    <row r="12825" spans="1:1" hidden="1">
      <c r="A12825" s="5"/>
    </row>
    <row r="12826" spans="1:1" hidden="1">
      <c r="A12826" s="5"/>
    </row>
    <row r="12827" spans="1:1" hidden="1">
      <c r="A12827" s="5"/>
    </row>
    <row r="12828" spans="1:1" hidden="1">
      <c r="A12828" s="5"/>
    </row>
    <row r="12829" spans="1:1" hidden="1">
      <c r="A12829" s="5"/>
    </row>
    <row r="12830" spans="1:1" hidden="1">
      <c r="A12830" s="5"/>
    </row>
    <row r="12831" spans="1:1" hidden="1">
      <c r="A12831" s="5"/>
    </row>
    <row r="12832" spans="1:1" hidden="1">
      <c r="A12832" s="5"/>
    </row>
    <row r="12833" spans="1:1" hidden="1">
      <c r="A12833" s="5"/>
    </row>
    <row r="12834" spans="1:1" hidden="1">
      <c r="A12834" s="5"/>
    </row>
    <row r="12835" spans="1:1" hidden="1">
      <c r="A12835" s="5"/>
    </row>
    <row r="12836" spans="1:1" hidden="1">
      <c r="A12836" s="5"/>
    </row>
    <row r="12837" spans="1:1" hidden="1">
      <c r="A12837" s="5"/>
    </row>
    <row r="12838" spans="1:1" hidden="1">
      <c r="A12838" s="5"/>
    </row>
    <row r="12839" spans="1:1" hidden="1">
      <c r="A12839" s="5"/>
    </row>
    <row r="12840" spans="1:1" hidden="1">
      <c r="A12840" s="5"/>
    </row>
    <row r="12841" spans="1:1" hidden="1">
      <c r="A12841" s="5"/>
    </row>
    <row r="12842" spans="1:1" hidden="1">
      <c r="A12842" s="5"/>
    </row>
    <row r="12843" spans="1:1" hidden="1">
      <c r="A12843" s="5"/>
    </row>
    <row r="12844" spans="1:1" hidden="1">
      <c r="A12844" s="5"/>
    </row>
    <row r="12845" spans="1:1" hidden="1">
      <c r="A12845" s="5"/>
    </row>
    <row r="12846" spans="1:1" hidden="1">
      <c r="A12846" s="5"/>
    </row>
    <row r="12847" spans="1:1" hidden="1">
      <c r="A12847" s="5"/>
    </row>
    <row r="12848" spans="1:1" hidden="1">
      <c r="A12848" s="5"/>
    </row>
    <row r="12849" spans="1:1" hidden="1">
      <c r="A12849" s="5"/>
    </row>
    <row r="12850" spans="1:1" hidden="1">
      <c r="A12850" s="5"/>
    </row>
    <row r="12851" spans="1:1" hidden="1">
      <c r="A12851" s="5"/>
    </row>
    <row r="12852" spans="1:1" hidden="1">
      <c r="A12852" s="5"/>
    </row>
    <row r="12853" spans="1:1" hidden="1">
      <c r="A12853" s="5"/>
    </row>
    <row r="12854" spans="1:1" hidden="1">
      <c r="A12854" s="5"/>
    </row>
    <row r="12855" spans="1:1" hidden="1">
      <c r="A12855" s="5"/>
    </row>
    <row r="12856" spans="1:1" hidden="1">
      <c r="A12856" s="5"/>
    </row>
    <row r="12857" spans="1:1" hidden="1">
      <c r="A12857" s="5"/>
    </row>
    <row r="12858" spans="1:1" hidden="1">
      <c r="A12858" s="5"/>
    </row>
    <row r="12859" spans="1:1" hidden="1">
      <c r="A12859" s="5"/>
    </row>
    <row r="12860" spans="1:1" hidden="1">
      <c r="A12860" s="5"/>
    </row>
    <row r="12861" spans="1:1" hidden="1">
      <c r="A12861" s="5"/>
    </row>
    <row r="12862" spans="1:1" hidden="1">
      <c r="A12862" s="5"/>
    </row>
    <row r="12863" spans="1:1" hidden="1">
      <c r="A12863" s="5"/>
    </row>
    <row r="12864" spans="1:1" hidden="1">
      <c r="A12864" s="5"/>
    </row>
    <row r="12865" spans="1:1" hidden="1">
      <c r="A12865" s="5"/>
    </row>
    <row r="12866" spans="1:1" hidden="1">
      <c r="A12866" s="5"/>
    </row>
    <row r="12867" spans="1:1" hidden="1">
      <c r="A12867" s="5"/>
    </row>
    <row r="12868" spans="1:1" hidden="1">
      <c r="A12868" s="5"/>
    </row>
    <row r="12869" spans="1:1" hidden="1">
      <c r="A12869" s="5"/>
    </row>
    <row r="12870" spans="1:1" hidden="1">
      <c r="A12870" s="5"/>
    </row>
    <row r="12871" spans="1:1" hidden="1">
      <c r="A12871" s="5"/>
    </row>
    <row r="12872" spans="1:1" hidden="1">
      <c r="A12872" s="5"/>
    </row>
    <row r="12873" spans="1:1" hidden="1">
      <c r="A12873" s="5"/>
    </row>
    <row r="12874" spans="1:1" hidden="1">
      <c r="A12874" s="5"/>
    </row>
    <row r="12875" spans="1:1" hidden="1">
      <c r="A12875" s="5"/>
    </row>
    <row r="12876" spans="1:1" hidden="1">
      <c r="A12876" s="5"/>
    </row>
    <row r="12877" spans="1:1" hidden="1">
      <c r="A12877" s="5"/>
    </row>
    <row r="12878" spans="1:1" hidden="1">
      <c r="A12878" s="5"/>
    </row>
    <row r="12879" spans="1:1" hidden="1">
      <c r="A12879" s="5"/>
    </row>
    <row r="12880" spans="1:1" hidden="1">
      <c r="A12880" s="5"/>
    </row>
    <row r="12881" spans="1:1" hidden="1">
      <c r="A12881" s="5"/>
    </row>
    <row r="12882" spans="1:1" hidden="1">
      <c r="A12882" s="5"/>
    </row>
    <row r="12883" spans="1:1" hidden="1">
      <c r="A12883" s="5"/>
    </row>
    <row r="12884" spans="1:1" hidden="1">
      <c r="A12884" s="5"/>
    </row>
    <row r="12885" spans="1:1" hidden="1">
      <c r="A12885" s="5"/>
    </row>
    <row r="12886" spans="1:1" hidden="1">
      <c r="A12886" s="5"/>
    </row>
    <row r="12887" spans="1:1" hidden="1">
      <c r="A12887" s="5"/>
    </row>
    <row r="12888" spans="1:1" hidden="1">
      <c r="A12888" s="5"/>
    </row>
    <row r="12889" spans="1:1" hidden="1">
      <c r="A12889" s="5"/>
    </row>
    <row r="12890" spans="1:1" hidden="1">
      <c r="A12890" s="5"/>
    </row>
    <row r="12891" spans="1:1" hidden="1">
      <c r="A12891" s="5"/>
    </row>
    <row r="12892" spans="1:1" hidden="1">
      <c r="A12892" s="5"/>
    </row>
    <row r="12893" spans="1:1" hidden="1">
      <c r="A12893" s="5"/>
    </row>
    <row r="12894" spans="1:1" hidden="1">
      <c r="A12894" s="5"/>
    </row>
    <row r="12895" spans="1:1" hidden="1">
      <c r="A12895" s="5"/>
    </row>
    <row r="12896" spans="1:1" hidden="1">
      <c r="A12896" s="5"/>
    </row>
    <row r="12897" spans="1:1" hidden="1">
      <c r="A12897" s="5"/>
    </row>
    <row r="12898" spans="1:1" hidden="1">
      <c r="A12898" s="5"/>
    </row>
    <row r="12899" spans="1:1" hidden="1">
      <c r="A12899" s="5"/>
    </row>
    <row r="12900" spans="1:1" hidden="1">
      <c r="A12900" s="5"/>
    </row>
    <row r="12901" spans="1:1" hidden="1">
      <c r="A12901" s="5"/>
    </row>
    <row r="12902" spans="1:1" hidden="1">
      <c r="A12902" s="5"/>
    </row>
    <row r="12903" spans="1:1" hidden="1">
      <c r="A12903" s="5"/>
    </row>
    <row r="12904" spans="1:1" hidden="1">
      <c r="A12904" s="5"/>
    </row>
    <row r="12905" spans="1:1" hidden="1">
      <c r="A12905" s="5"/>
    </row>
    <row r="12906" spans="1:1" hidden="1">
      <c r="A12906" s="5"/>
    </row>
    <row r="12907" spans="1:1" hidden="1">
      <c r="A12907" s="5"/>
    </row>
    <row r="12908" spans="1:1" hidden="1">
      <c r="A12908" s="5"/>
    </row>
    <row r="12909" spans="1:1" hidden="1">
      <c r="A12909" s="5"/>
    </row>
    <row r="12910" spans="1:1" hidden="1">
      <c r="A12910" s="5"/>
    </row>
    <row r="12911" spans="1:1" hidden="1">
      <c r="A12911" s="5"/>
    </row>
    <row r="12912" spans="1:1" hidden="1">
      <c r="A12912" s="5"/>
    </row>
    <row r="12913" spans="1:1" hidden="1">
      <c r="A12913" s="5"/>
    </row>
    <row r="12914" spans="1:1" hidden="1">
      <c r="A12914" s="5"/>
    </row>
    <row r="12915" spans="1:1" hidden="1">
      <c r="A12915" s="5"/>
    </row>
    <row r="12916" spans="1:1" hidden="1">
      <c r="A12916" s="5"/>
    </row>
    <row r="12917" spans="1:1" hidden="1">
      <c r="A12917" s="5"/>
    </row>
    <row r="12918" spans="1:1" hidden="1">
      <c r="A12918" s="5"/>
    </row>
    <row r="12919" spans="1:1" hidden="1">
      <c r="A12919" s="5"/>
    </row>
    <row r="12920" spans="1:1" hidden="1">
      <c r="A12920" s="5"/>
    </row>
    <row r="12921" spans="1:1" hidden="1">
      <c r="A12921" s="5"/>
    </row>
    <row r="12922" spans="1:1" hidden="1">
      <c r="A12922" s="5"/>
    </row>
    <row r="12923" spans="1:1" hidden="1">
      <c r="A12923" s="5"/>
    </row>
    <row r="12924" spans="1:1" hidden="1">
      <c r="A12924" s="5"/>
    </row>
    <row r="12925" spans="1:1" hidden="1">
      <c r="A12925" s="5"/>
    </row>
    <row r="12926" spans="1:1" hidden="1">
      <c r="A12926" s="5"/>
    </row>
    <row r="12927" spans="1:1" hidden="1">
      <c r="A12927" s="5"/>
    </row>
    <row r="12928" spans="1:1" hidden="1">
      <c r="A12928" s="5"/>
    </row>
    <row r="12929" spans="1:1" hidden="1">
      <c r="A12929" s="5"/>
    </row>
    <row r="12930" spans="1:1" hidden="1">
      <c r="A12930" s="5"/>
    </row>
    <row r="12931" spans="1:1" hidden="1">
      <c r="A12931" s="5"/>
    </row>
    <row r="12932" spans="1:1" hidden="1">
      <c r="A12932" s="5"/>
    </row>
    <row r="12933" spans="1:1" hidden="1">
      <c r="A12933" s="5"/>
    </row>
    <row r="12934" spans="1:1" hidden="1">
      <c r="A12934" s="5"/>
    </row>
    <row r="12935" spans="1:1" hidden="1">
      <c r="A12935" s="5"/>
    </row>
    <row r="12936" spans="1:1" hidden="1">
      <c r="A12936" s="5"/>
    </row>
    <row r="12937" spans="1:1" hidden="1">
      <c r="A12937" s="5"/>
    </row>
    <row r="12938" spans="1:1" hidden="1">
      <c r="A12938" s="5"/>
    </row>
    <row r="12939" spans="1:1" hidden="1">
      <c r="A12939" s="5"/>
    </row>
    <row r="12940" spans="1:1" hidden="1">
      <c r="A12940" s="5"/>
    </row>
    <row r="12941" spans="1:1" hidden="1">
      <c r="A12941" s="5"/>
    </row>
    <row r="12942" spans="1:1" hidden="1">
      <c r="A12942" s="5"/>
    </row>
    <row r="12943" spans="1:1" hidden="1">
      <c r="A12943" s="5"/>
    </row>
    <row r="12944" spans="1:1" hidden="1">
      <c r="A12944" s="5"/>
    </row>
    <row r="12945" spans="1:1" hidden="1">
      <c r="A12945" s="5"/>
    </row>
    <row r="12946" spans="1:1" hidden="1">
      <c r="A12946" s="5"/>
    </row>
    <row r="12947" spans="1:1" hidden="1">
      <c r="A12947" s="5"/>
    </row>
    <row r="12948" spans="1:1" hidden="1">
      <c r="A12948" s="5"/>
    </row>
    <row r="12949" spans="1:1" hidden="1">
      <c r="A12949" s="5"/>
    </row>
    <row r="12950" spans="1:1" hidden="1">
      <c r="A12950" s="5"/>
    </row>
    <row r="12951" spans="1:1" hidden="1">
      <c r="A12951" s="5"/>
    </row>
    <row r="12952" spans="1:1" hidden="1">
      <c r="A12952" s="5"/>
    </row>
    <row r="12953" spans="1:1" hidden="1">
      <c r="A12953" s="5"/>
    </row>
    <row r="12954" spans="1:1" hidden="1">
      <c r="A12954" s="5"/>
    </row>
    <row r="12955" spans="1:1" hidden="1">
      <c r="A12955" s="5"/>
    </row>
    <row r="12956" spans="1:1" hidden="1">
      <c r="A12956" s="5"/>
    </row>
    <row r="12957" spans="1:1" hidden="1">
      <c r="A12957" s="5"/>
    </row>
    <row r="12958" spans="1:1" hidden="1">
      <c r="A12958" s="5"/>
    </row>
    <row r="12959" spans="1:1" hidden="1">
      <c r="A12959" s="5"/>
    </row>
    <row r="12960" spans="1:1" hidden="1">
      <c r="A12960" s="5"/>
    </row>
    <row r="12961" spans="1:1" hidden="1">
      <c r="A12961" s="5"/>
    </row>
    <row r="12962" spans="1:1" hidden="1">
      <c r="A12962" s="5"/>
    </row>
    <row r="12963" spans="1:1" hidden="1">
      <c r="A12963" s="5"/>
    </row>
    <row r="12964" spans="1:1" hidden="1">
      <c r="A12964" s="5"/>
    </row>
    <row r="12965" spans="1:1" hidden="1">
      <c r="A12965" s="5"/>
    </row>
    <row r="12966" spans="1:1" hidden="1">
      <c r="A12966" s="5"/>
    </row>
    <row r="12967" spans="1:1" hidden="1">
      <c r="A12967" s="5"/>
    </row>
    <row r="12968" spans="1:1" hidden="1">
      <c r="A12968" s="5"/>
    </row>
    <row r="12969" spans="1:1" hidden="1">
      <c r="A12969" s="5"/>
    </row>
    <row r="12970" spans="1:1" hidden="1">
      <c r="A12970" s="5"/>
    </row>
    <row r="12971" spans="1:1" hidden="1">
      <c r="A12971" s="5"/>
    </row>
    <row r="12972" spans="1:1" hidden="1">
      <c r="A12972" s="5"/>
    </row>
    <row r="12973" spans="1:1" hidden="1">
      <c r="A12973" s="5"/>
    </row>
    <row r="12974" spans="1:1" hidden="1">
      <c r="A12974" s="5"/>
    </row>
    <row r="12975" spans="1:1" hidden="1">
      <c r="A12975" s="5"/>
    </row>
    <row r="12976" spans="1:1" hidden="1">
      <c r="A12976" s="5"/>
    </row>
    <row r="12977" spans="1:1" hidden="1">
      <c r="A12977" s="5"/>
    </row>
    <row r="12978" spans="1:1" hidden="1">
      <c r="A12978" s="5"/>
    </row>
    <row r="12979" spans="1:1" hidden="1">
      <c r="A12979" s="5"/>
    </row>
    <row r="12980" spans="1:1" hidden="1">
      <c r="A12980" s="5"/>
    </row>
    <row r="12981" spans="1:1" hidden="1">
      <c r="A12981" s="5"/>
    </row>
    <row r="12982" spans="1:1" hidden="1">
      <c r="A12982" s="5"/>
    </row>
    <row r="12983" spans="1:1" hidden="1">
      <c r="A12983" s="5"/>
    </row>
    <row r="12984" spans="1:1" hidden="1">
      <c r="A12984" s="5"/>
    </row>
    <row r="12985" spans="1:1" hidden="1">
      <c r="A12985" s="5"/>
    </row>
    <row r="12986" spans="1:1" hidden="1">
      <c r="A12986" s="5"/>
    </row>
    <row r="12987" spans="1:1" hidden="1">
      <c r="A12987" s="5"/>
    </row>
    <row r="12988" spans="1:1" hidden="1">
      <c r="A12988" s="5"/>
    </row>
    <row r="12989" spans="1:1" hidden="1">
      <c r="A12989" s="5"/>
    </row>
    <row r="12990" spans="1:1" hidden="1">
      <c r="A12990" s="5"/>
    </row>
    <row r="12991" spans="1:1" hidden="1">
      <c r="A12991" s="5"/>
    </row>
    <row r="12992" spans="1:1" hidden="1">
      <c r="A12992" s="5"/>
    </row>
    <row r="12993" spans="1:1" hidden="1">
      <c r="A12993" s="5"/>
    </row>
    <row r="12994" spans="1:1" hidden="1">
      <c r="A12994" s="5"/>
    </row>
    <row r="12995" spans="1:1" hidden="1">
      <c r="A12995" s="5"/>
    </row>
    <row r="12996" spans="1:1" hidden="1">
      <c r="A12996" s="5"/>
    </row>
    <row r="12997" spans="1:1" hidden="1">
      <c r="A12997" s="5"/>
    </row>
    <row r="12998" spans="1:1" hidden="1">
      <c r="A12998" s="5"/>
    </row>
    <row r="12999" spans="1:1" hidden="1">
      <c r="A12999" s="5"/>
    </row>
    <row r="13000" spans="1:1" hidden="1">
      <c r="A13000" s="5"/>
    </row>
    <row r="13001" spans="1:1" hidden="1">
      <c r="A13001" s="5"/>
    </row>
    <row r="13002" spans="1:1" hidden="1">
      <c r="A13002" s="5"/>
    </row>
    <row r="13003" spans="1:1" hidden="1">
      <c r="A13003" s="5"/>
    </row>
    <row r="13004" spans="1:1" hidden="1">
      <c r="A13004" s="5"/>
    </row>
    <row r="13005" spans="1:1" hidden="1">
      <c r="A13005" s="5"/>
    </row>
    <row r="13006" spans="1:1" hidden="1">
      <c r="A13006" s="5"/>
    </row>
    <row r="13007" spans="1:1" hidden="1">
      <c r="A13007" s="5"/>
    </row>
    <row r="13008" spans="1:1" hidden="1">
      <c r="A13008" s="5"/>
    </row>
    <row r="13009" spans="1:1" hidden="1">
      <c r="A13009" s="5"/>
    </row>
    <row r="13010" spans="1:1" hidden="1">
      <c r="A13010" s="5"/>
    </row>
    <row r="13011" spans="1:1" hidden="1">
      <c r="A13011" s="5"/>
    </row>
    <row r="13012" spans="1:1" hidden="1">
      <c r="A13012" s="5"/>
    </row>
    <row r="13013" spans="1:1" hidden="1">
      <c r="A13013" s="5"/>
    </row>
    <row r="13014" spans="1:1" hidden="1">
      <c r="A13014" s="5"/>
    </row>
    <row r="13015" spans="1:1" hidden="1">
      <c r="A13015" s="5"/>
    </row>
    <row r="13016" spans="1:1" hidden="1">
      <c r="A13016" s="5"/>
    </row>
    <row r="13017" spans="1:1" hidden="1">
      <c r="A13017" s="5"/>
    </row>
    <row r="13018" spans="1:1" hidden="1">
      <c r="A13018" s="5"/>
    </row>
    <row r="13019" spans="1:1" hidden="1">
      <c r="A13019" s="5"/>
    </row>
    <row r="13020" spans="1:1" hidden="1">
      <c r="A13020" s="5"/>
    </row>
    <row r="13021" spans="1:1" hidden="1">
      <c r="A13021" s="5"/>
    </row>
    <row r="13022" spans="1:1" hidden="1">
      <c r="A13022" s="5"/>
    </row>
    <row r="13023" spans="1:1" hidden="1">
      <c r="A13023" s="5"/>
    </row>
    <row r="13024" spans="1:1" hidden="1">
      <c r="A13024" s="5"/>
    </row>
    <row r="13025" spans="1:1" hidden="1">
      <c r="A13025" s="5"/>
    </row>
    <row r="13026" spans="1:1" hidden="1">
      <c r="A13026" s="5"/>
    </row>
    <row r="13027" spans="1:1" hidden="1">
      <c r="A13027" s="5"/>
    </row>
    <row r="13028" spans="1:1" hidden="1">
      <c r="A13028" s="5"/>
    </row>
    <row r="13029" spans="1:1" hidden="1">
      <c r="A13029" s="5"/>
    </row>
    <row r="13030" spans="1:1" hidden="1">
      <c r="A13030" s="5"/>
    </row>
    <row r="13031" spans="1:1" hidden="1">
      <c r="A13031" s="5"/>
    </row>
    <row r="13032" spans="1:1" hidden="1">
      <c r="A13032" s="5"/>
    </row>
    <row r="13033" spans="1:1" hidden="1">
      <c r="A13033" s="5"/>
    </row>
    <row r="13034" spans="1:1" hidden="1">
      <c r="A13034" s="5"/>
    </row>
    <row r="13035" spans="1:1" hidden="1">
      <c r="A13035" s="5"/>
    </row>
    <row r="13036" spans="1:1" hidden="1">
      <c r="A13036" s="5"/>
    </row>
    <row r="13037" spans="1:1" hidden="1">
      <c r="A13037" s="5"/>
    </row>
    <row r="13038" spans="1:1" hidden="1">
      <c r="A13038" s="5"/>
    </row>
    <row r="13039" spans="1:1" hidden="1">
      <c r="A13039" s="5"/>
    </row>
    <row r="13040" spans="1:1" hidden="1">
      <c r="A13040" s="5"/>
    </row>
    <row r="13041" spans="1:1" hidden="1">
      <c r="A13041" s="5"/>
    </row>
    <row r="13042" spans="1:1" hidden="1">
      <c r="A13042" s="5"/>
    </row>
    <row r="13043" spans="1:1" hidden="1">
      <c r="A13043" s="5"/>
    </row>
    <row r="13044" spans="1:1" hidden="1">
      <c r="A13044" s="5"/>
    </row>
    <row r="13045" spans="1:1" hidden="1">
      <c r="A13045" s="5"/>
    </row>
    <row r="13046" spans="1:1" hidden="1">
      <c r="A13046" s="5"/>
    </row>
    <row r="13047" spans="1:1" hidden="1">
      <c r="A13047" s="5"/>
    </row>
    <row r="13048" spans="1:1" hidden="1">
      <c r="A13048" s="5"/>
    </row>
    <row r="13049" spans="1:1" hidden="1">
      <c r="A13049" s="5"/>
    </row>
    <row r="13050" spans="1:1" hidden="1">
      <c r="A13050" s="5"/>
    </row>
    <row r="13051" spans="1:1" hidden="1">
      <c r="A13051" s="5"/>
    </row>
    <row r="13052" spans="1:1" hidden="1">
      <c r="A13052" s="5"/>
    </row>
    <row r="13053" spans="1:1" hidden="1">
      <c r="A13053" s="5"/>
    </row>
    <row r="13054" spans="1:1" hidden="1">
      <c r="A13054" s="5"/>
    </row>
    <row r="13055" spans="1:1" hidden="1">
      <c r="A13055" s="5"/>
    </row>
    <row r="13056" spans="1:1" hidden="1">
      <c r="A13056" s="5"/>
    </row>
    <row r="13057" spans="1:1" hidden="1">
      <c r="A13057" s="5"/>
    </row>
    <row r="13058" spans="1:1" hidden="1">
      <c r="A13058" s="5"/>
    </row>
    <row r="13059" spans="1:1" hidden="1">
      <c r="A13059" s="5"/>
    </row>
    <row r="13060" spans="1:1" hidden="1">
      <c r="A13060" s="5"/>
    </row>
    <row r="13061" spans="1:1" hidden="1">
      <c r="A13061" s="5"/>
    </row>
    <row r="13062" spans="1:1" hidden="1">
      <c r="A13062" s="5"/>
    </row>
    <row r="13063" spans="1:1" hidden="1">
      <c r="A13063" s="5"/>
    </row>
    <row r="13064" spans="1:1" hidden="1">
      <c r="A13064" s="5"/>
    </row>
    <row r="13065" spans="1:1" hidden="1">
      <c r="A13065" s="5"/>
    </row>
    <row r="13066" spans="1:1" hidden="1">
      <c r="A13066" s="5"/>
    </row>
    <row r="13067" spans="1:1" hidden="1">
      <c r="A13067" s="5"/>
    </row>
    <row r="13068" spans="1:1" hidden="1">
      <c r="A13068" s="5"/>
    </row>
    <row r="13069" spans="1:1" hidden="1">
      <c r="A13069" s="5"/>
    </row>
    <row r="13070" spans="1:1" hidden="1">
      <c r="A13070" s="5"/>
    </row>
    <row r="13071" spans="1:1" hidden="1">
      <c r="A13071" s="5"/>
    </row>
    <row r="13072" spans="1:1" hidden="1">
      <c r="A13072" s="5"/>
    </row>
    <row r="13073" spans="1:1" hidden="1">
      <c r="A13073" s="5"/>
    </row>
    <row r="13074" spans="1:1" hidden="1">
      <c r="A13074" s="5"/>
    </row>
    <row r="13075" spans="1:1" hidden="1">
      <c r="A13075" s="5"/>
    </row>
    <row r="13076" spans="1:1" hidden="1">
      <c r="A13076" s="5"/>
    </row>
    <row r="13077" spans="1:1" hidden="1">
      <c r="A13077" s="5"/>
    </row>
    <row r="13078" spans="1:1" hidden="1">
      <c r="A13078" s="5"/>
    </row>
    <row r="13079" spans="1:1" hidden="1">
      <c r="A13079" s="5"/>
    </row>
    <row r="13080" spans="1:1" hidden="1">
      <c r="A13080" s="5"/>
    </row>
    <row r="13081" spans="1:1" hidden="1">
      <c r="A13081" s="5"/>
    </row>
    <row r="13082" spans="1:1" hidden="1">
      <c r="A13082" s="5"/>
    </row>
    <row r="13083" spans="1:1" hidden="1">
      <c r="A13083" s="5"/>
    </row>
    <row r="13084" spans="1:1" hidden="1">
      <c r="A13084" s="5"/>
    </row>
    <row r="13085" spans="1:1" hidden="1">
      <c r="A13085" s="5"/>
    </row>
    <row r="13086" spans="1:1" hidden="1">
      <c r="A13086" s="5"/>
    </row>
    <row r="13087" spans="1:1" hidden="1">
      <c r="A13087" s="5"/>
    </row>
    <row r="13088" spans="1:1" hidden="1">
      <c r="A13088" s="5"/>
    </row>
    <row r="13089" spans="1:1" hidden="1">
      <c r="A13089" s="5"/>
    </row>
    <row r="13090" spans="1:1" hidden="1">
      <c r="A13090" s="5"/>
    </row>
    <row r="13091" spans="1:1" hidden="1">
      <c r="A13091" s="5"/>
    </row>
    <row r="13092" spans="1:1" hidden="1">
      <c r="A13092" s="5"/>
    </row>
    <row r="13093" spans="1:1" hidden="1">
      <c r="A13093" s="5"/>
    </row>
    <row r="13094" spans="1:1" hidden="1">
      <c r="A13094" s="5"/>
    </row>
    <row r="13095" spans="1:1" hidden="1">
      <c r="A13095" s="5"/>
    </row>
    <row r="13096" spans="1:1" hidden="1">
      <c r="A13096" s="5"/>
    </row>
    <row r="13097" spans="1:1" hidden="1">
      <c r="A13097" s="5"/>
    </row>
    <row r="13098" spans="1:1" hidden="1">
      <c r="A13098" s="5"/>
    </row>
    <row r="13099" spans="1:1" hidden="1">
      <c r="A13099" s="5"/>
    </row>
    <row r="13100" spans="1:1" hidden="1">
      <c r="A13100" s="5"/>
    </row>
    <row r="13101" spans="1:1" hidden="1">
      <c r="A13101" s="5"/>
    </row>
    <row r="13102" spans="1:1" hidden="1">
      <c r="A13102" s="5"/>
    </row>
    <row r="13103" spans="1:1" hidden="1">
      <c r="A13103" s="5"/>
    </row>
    <row r="13104" spans="1:1" hidden="1">
      <c r="A13104" s="5"/>
    </row>
    <row r="13105" spans="1:1" hidden="1">
      <c r="A13105" s="5"/>
    </row>
    <row r="13106" spans="1:1" hidden="1">
      <c r="A13106" s="5"/>
    </row>
    <row r="13107" spans="1:1" hidden="1">
      <c r="A13107" s="5"/>
    </row>
    <row r="13108" spans="1:1" hidden="1">
      <c r="A13108" s="5"/>
    </row>
    <row r="13109" spans="1:1" hidden="1">
      <c r="A13109" s="5"/>
    </row>
    <row r="13110" spans="1:1" hidden="1">
      <c r="A13110" s="5"/>
    </row>
    <row r="13111" spans="1:1" hidden="1">
      <c r="A13111" s="5"/>
    </row>
    <row r="13112" spans="1:1" hidden="1">
      <c r="A13112" s="5"/>
    </row>
    <row r="13113" spans="1:1" hidden="1">
      <c r="A13113" s="5"/>
    </row>
    <row r="13114" spans="1:1" hidden="1">
      <c r="A13114" s="5"/>
    </row>
    <row r="13115" spans="1:1" hidden="1">
      <c r="A13115" s="5"/>
    </row>
    <row r="13116" spans="1:1" hidden="1">
      <c r="A13116" s="5"/>
    </row>
    <row r="13117" spans="1:1" hidden="1">
      <c r="A13117" s="5"/>
    </row>
    <row r="13118" spans="1:1" hidden="1">
      <c r="A13118" s="5"/>
    </row>
    <row r="13119" spans="1:1" hidden="1">
      <c r="A13119" s="5"/>
    </row>
    <row r="13120" spans="1:1" hidden="1">
      <c r="A13120" s="5"/>
    </row>
    <row r="13121" spans="1:1" hidden="1">
      <c r="A13121" s="5"/>
    </row>
    <row r="13122" spans="1:1" hidden="1">
      <c r="A13122" s="5"/>
    </row>
    <row r="13123" spans="1:1" hidden="1">
      <c r="A13123" s="5"/>
    </row>
    <row r="13124" spans="1:1" hidden="1">
      <c r="A13124" s="5"/>
    </row>
    <row r="13125" spans="1:1" hidden="1">
      <c r="A13125" s="5"/>
    </row>
    <row r="13126" spans="1:1" hidden="1">
      <c r="A13126" s="5"/>
    </row>
    <row r="13127" spans="1:1" hidden="1">
      <c r="A13127" s="5"/>
    </row>
    <row r="13128" spans="1:1" hidden="1">
      <c r="A13128" s="5"/>
    </row>
    <row r="13129" spans="1:1" hidden="1">
      <c r="A13129" s="5"/>
    </row>
    <row r="13130" spans="1:1" hidden="1">
      <c r="A13130" s="5"/>
    </row>
    <row r="13131" spans="1:1" hidden="1">
      <c r="A13131" s="5"/>
    </row>
    <row r="13132" spans="1:1" hidden="1">
      <c r="A13132" s="5"/>
    </row>
    <row r="13133" spans="1:1" hidden="1">
      <c r="A13133" s="5"/>
    </row>
    <row r="13134" spans="1:1" hidden="1">
      <c r="A13134" s="5"/>
    </row>
    <row r="13135" spans="1:1" hidden="1">
      <c r="A13135" s="5"/>
    </row>
    <row r="13136" spans="1:1" hidden="1">
      <c r="A13136" s="5"/>
    </row>
    <row r="13137" spans="1:1" hidden="1">
      <c r="A13137" s="5"/>
    </row>
    <row r="13138" spans="1:1" hidden="1">
      <c r="A13138" s="5"/>
    </row>
    <row r="13139" spans="1:1" hidden="1">
      <c r="A13139" s="5"/>
    </row>
    <row r="13140" spans="1:1" hidden="1">
      <c r="A13140" s="5"/>
    </row>
    <row r="13141" spans="1:1" hidden="1">
      <c r="A13141" s="5"/>
    </row>
    <row r="13142" spans="1:1" hidden="1">
      <c r="A13142" s="5"/>
    </row>
    <row r="13143" spans="1:1" hidden="1">
      <c r="A13143" s="5"/>
    </row>
    <row r="13144" spans="1:1" hidden="1">
      <c r="A13144" s="5"/>
    </row>
    <row r="13145" spans="1:1" hidden="1">
      <c r="A13145" s="5"/>
    </row>
    <row r="13146" spans="1:1" hidden="1">
      <c r="A13146" s="5"/>
    </row>
    <row r="13147" spans="1:1" hidden="1">
      <c r="A13147" s="5"/>
    </row>
    <row r="13148" spans="1:1" hidden="1">
      <c r="A13148" s="5"/>
    </row>
    <row r="13149" spans="1:1" hidden="1">
      <c r="A13149" s="5"/>
    </row>
    <row r="13150" spans="1:1" hidden="1">
      <c r="A13150" s="5"/>
    </row>
    <row r="13151" spans="1:1" hidden="1">
      <c r="A13151" s="5"/>
    </row>
    <row r="13152" spans="1:1" hidden="1">
      <c r="A13152" s="5"/>
    </row>
    <row r="13153" spans="1:1" hidden="1">
      <c r="A13153" s="5"/>
    </row>
    <row r="13154" spans="1:1" hidden="1">
      <c r="A13154" s="5"/>
    </row>
    <row r="13155" spans="1:1" hidden="1">
      <c r="A13155" s="5"/>
    </row>
    <row r="13156" spans="1:1" hidden="1">
      <c r="A13156" s="5"/>
    </row>
    <row r="13157" spans="1:1" hidden="1">
      <c r="A13157" s="5"/>
    </row>
    <row r="13158" spans="1:1" hidden="1">
      <c r="A13158" s="5"/>
    </row>
    <row r="13159" spans="1:1" hidden="1">
      <c r="A13159" s="5"/>
    </row>
    <row r="13160" spans="1:1" hidden="1">
      <c r="A13160" s="5"/>
    </row>
    <row r="13161" spans="1:1" hidden="1">
      <c r="A13161" s="5"/>
    </row>
    <row r="13162" spans="1:1" hidden="1">
      <c r="A13162" s="5"/>
    </row>
    <row r="13163" spans="1:1" hidden="1">
      <c r="A13163" s="5"/>
    </row>
    <row r="13164" spans="1:1" hidden="1">
      <c r="A13164" s="5"/>
    </row>
    <row r="13165" spans="1:1" hidden="1">
      <c r="A13165" s="5"/>
    </row>
    <row r="13166" spans="1:1" hidden="1">
      <c r="A13166" s="5"/>
    </row>
    <row r="13167" spans="1:1" hidden="1">
      <c r="A13167" s="5"/>
    </row>
    <row r="13168" spans="1:1" hidden="1">
      <c r="A13168" s="5"/>
    </row>
    <row r="13169" spans="1:1" hidden="1">
      <c r="A13169" s="5"/>
    </row>
    <row r="13170" spans="1:1" hidden="1">
      <c r="A13170" s="5"/>
    </row>
    <row r="13171" spans="1:1" hidden="1">
      <c r="A13171" s="5"/>
    </row>
    <row r="13172" spans="1:1" hidden="1">
      <c r="A13172" s="5"/>
    </row>
    <row r="13173" spans="1:1" hidden="1">
      <c r="A13173" s="5"/>
    </row>
    <row r="13174" spans="1:1" hidden="1">
      <c r="A13174" s="5"/>
    </row>
    <row r="13175" spans="1:1" hidden="1">
      <c r="A13175" s="5"/>
    </row>
    <row r="13176" spans="1:1" hidden="1">
      <c r="A13176" s="5"/>
    </row>
    <row r="13177" spans="1:1" hidden="1">
      <c r="A13177" s="5"/>
    </row>
    <row r="13178" spans="1:1" hidden="1">
      <c r="A13178" s="5"/>
    </row>
    <row r="13179" spans="1:1" hidden="1">
      <c r="A13179" s="5"/>
    </row>
    <row r="13180" spans="1:1" hidden="1">
      <c r="A13180" s="5"/>
    </row>
    <row r="13181" spans="1:1" hidden="1">
      <c r="A13181" s="5"/>
    </row>
    <row r="13182" spans="1:1" hidden="1">
      <c r="A13182" s="5"/>
    </row>
    <row r="13183" spans="1:1" hidden="1">
      <c r="A13183" s="5"/>
    </row>
    <row r="13184" spans="1:1" hidden="1">
      <c r="A13184" s="5"/>
    </row>
    <row r="13185" spans="1:1" hidden="1">
      <c r="A13185" s="5"/>
    </row>
    <row r="13186" spans="1:1" hidden="1">
      <c r="A13186" s="5"/>
    </row>
    <row r="13187" spans="1:1" hidden="1">
      <c r="A13187" s="5"/>
    </row>
    <row r="13188" spans="1:1" hidden="1">
      <c r="A13188" s="5"/>
    </row>
    <row r="13189" spans="1:1" hidden="1">
      <c r="A13189" s="5"/>
    </row>
    <row r="13190" spans="1:1" hidden="1">
      <c r="A13190" s="5"/>
    </row>
    <row r="13191" spans="1:1" hidden="1">
      <c r="A13191" s="5"/>
    </row>
    <row r="13192" spans="1:1" hidden="1">
      <c r="A13192" s="5"/>
    </row>
    <row r="13193" spans="1:1" hidden="1">
      <c r="A13193" s="5"/>
    </row>
    <row r="13194" spans="1:1" hidden="1">
      <c r="A13194" s="5"/>
    </row>
    <row r="13195" spans="1:1" hidden="1">
      <c r="A13195" s="5"/>
    </row>
    <row r="13196" spans="1:1" hidden="1">
      <c r="A13196" s="5"/>
    </row>
    <row r="13197" spans="1:1" hidden="1">
      <c r="A13197" s="5"/>
    </row>
    <row r="13198" spans="1:1" hidden="1">
      <c r="A13198" s="5"/>
    </row>
    <row r="13199" spans="1:1" hidden="1">
      <c r="A13199" s="5"/>
    </row>
    <row r="13200" spans="1:1" hidden="1">
      <c r="A13200" s="5"/>
    </row>
    <row r="13201" spans="1:1" hidden="1">
      <c r="A13201" s="5"/>
    </row>
    <row r="13202" spans="1:1" hidden="1">
      <c r="A13202" s="5"/>
    </row>
    <row r="13203" spans="1:1" hidden="1">
      <c r="A13203" s="5"/>
    </row>
    <row r="13204" spans="1:1" hidden="1">
      <c r="A13204" s="5"/>
    </row>
    <row r="13205" spans="1:1" hidden="1">
      <c r="A13205" s="5"/>
    </row>
    <row r="13206" spans="1:1" hidden="1">
      <c r="A13206" s="5"/>
    </row>
    <row r="13207" spans="1:1" hidden="1">
      <c r="A13207" s="5"/>
    </row>
    <row r="13208" spans="1:1" hidden="1">
      <c r="A13208" s="5"/>
    </row>
    <row r="13209" spans="1:1" hidden="1">
      <c r="A13209" s="5"/>
    </row>
    <row r="13210" spans="1:1" hidden="1">
      <c r="A13210" s="5"/>
    </row>
    <row r="13211" spans="1:1" hidden="1">
      <c r="A13211" s="5"/>
    </row>
    <row r="13212" spans="1:1" hidden="1">
      <c r="A13212" s="5"/>
    </row>
    <row r="13213" spans="1:1" hidden="1">
      <c r="A13213" s="5"/>
    </row>
    <row r="13214" spans="1:1" hidden="1">
      <c r="A13214" s="5"/>
    </row>
    <row r="13215" spans="1:1" hidden="1">
      <c r="A13215" s="5"/>
    </row>
    <row r="13216" spans="1:1" hidden="1">
      <c r="A13216" s="5"/>
    </row>
    <row r="13217" spans="1:1" hidden="1">
      <c r="A13217" s="5"/>
    </row>
    <row r="13218" spans="1:1" hidden="1">
      <c r="A13218" s="5"/>
    </row>
    <row r="13219" spans="1:1" hidden="1">
      <c r="A13219" s="5"/>
    </row>
    <row r="13220" spans="1:1" hidden="1">
      <c r="A13220" s="5"/>
    </row>
    <row r="13221" spans="1:1" hidden="1">
      <c r="A13221" s="5"/>
    </row>
    <row r="13222" spans="1:1" hidden="1">
      <c r="A13222" s="5"/>
    </row>
    <row r="13223" spans="1:1" hidden="1">
      <c r="A13223" s="5"/>
    </row>
    <row r="13224" spans="1:1" hidden="1">
      <c r="A13224" s="5"/>
    </row>
    <row r="13225" spans="1:1" hidden="1">
      <c r="A13225" s="5"/>
    </row>
    <row r="13226" spans="1:1" hidden="1">
      <c r="A13226" s="5"/>
    </row>
    <row r="13227" spans="1:1" hidden="1">
      <c r="A13227" s="5"/>
    </row>
    <row r="13228" spans="1:1" hidden="1">
      <c r="A13228" s="5"/>
    </row>
    <row r="13229" spans="1:1" hidden="1">
      <c r="A13229" s="5"/>
    </row>
    <row r="13230" spans="1:1" hidden="1">
      <c r="A13230" s="5"/>
    </row>
    <row r="13231" spans="1:1" hidden="1">
      <c r="A13231" s="5"/>
    </row>
    <row r="13232" spans="1:1" hidden="1">
      <c r="A13232" s="5"/>
    </row>
    <row r="13233" spans="1:1" hidden="1">
      <c r="A13233" s="5"/>
    </row>
    <row r="13234" spans="1:1" hidden="1">
      <c r="A13234" s="5"/>
    </row>
    <row r="13235" spans="1:1" hidden="1">
      <c r="A13235" s="5"/>
    </row>
    <row r="13236" spans="1:1" hidden="1">
      <c r="A13236" s="5"/>
    </row>
    <row r="13237" spans="1:1" hidden="1">
      <c r="A13237" s="5"/>
    </row>
    <row r="13238" spans="1:1" hidden="1">
      <c r="A13238" s="5"/>
    </row>
    <row r="13239" spans="1:1" hidden="1">
      <c r="A13239" s="5"/>
    </row>
    <row r="13240" spans="1:1" hidden="1">
      <c r="A13240" s="5"/>
    </row>
    <row r="13241" spans="1:1" hidden="1">
      <c r="A13241" s="5"/>
    </row>
    <row r="13242" spans="1:1" hidden="1">
      <c r="A13242" s="5"/>
    </row>
    <row r="13243" spans="1:1" hidden="1">
      <c r="A13243" s="5"/>
    </row>
    <row r="13244" spans="1:1" hidden="1">
      <c r="A13244" s="5"/>
    </row>
    <row r="13245" spans="1:1" hidden="1">
      <c r="A13245" s="5"/>
    </row>
    <row r="13246" spans="1:1" hidden="1">
      <c r="A13246" s="5"/>
    </row>
    <row r="13247" spans="1:1" hidden="1">
      <c r="A13247" s="5"/>
    </row>
    <row r="13248" spans="1:1" hidden="1">
      <c r="A13248" s="5"/>
    </row>
    <row r="13249" spans="1:1" hidden="1">
      <c r="A13249" s="5"/>
    </row>
    <row r="13250" spans="1:1" hidden="1">
      <c r="A13250" s="5"/>
    </row>
    <row r="13251" spans="1:1" hidden="1">
      <c r="A13251" s="5"/>
    </row>
    <row r="13252" spans="1:1" hidden="1">
      <c r="A13252" s="5"/>
    </row>
    <row r="13253" spans="1:1" hidden="1">
      <c r="A13253" s="5"/>
    </row>
    <row r="13254" spans="1:1" hidden="1">
      <c r="A13254" s="5"/>
    </row>
    <row r="13255" spans="1:1" hidden="1">
      <c r="A13255" s="5"/>
    </row>
    <row r="13256" spans="1:1" hidden="1">
      <c r="A13256" s="5"/>
    </row>
    <row r="13257" spans="1:1" hidden="1">
      <c r="A13257" s="5"/>
    </row>
    <row r="13258" spans="1:1" hidden="1">
      <c r="A13258" s="5"/>
    </row>
    <row r="13259" spans="1:1" hidden="1">
      <c r="A13259" s="5"/>
    </row>
    <row r="13260" spans="1:1" hidden="1">
      <c r="A13260" s="5"/>
    </row>
    <row r="13261" spans="1:1" hidden="1">
      <c r="A13261" s="5"/>
    </row>
    <row r="13262" spans="1:1" hidden="1">
      <c r="A13262" s="5"/>
    </row>
    <row r="13263" spans="1:1" hidden="1">
      <c r="A13263" s="5"/>
    </row>
    <row r="13264" spans="1:1" hidden="1">
      <c r="A13264" s="5"/>
    </row>
    <row r="13265" spans="1:1" hidden="1">
      <c r="A13265" s="5"/>
    </row>
    <row r="13266" spans="1:1" hidden="1">
      <c r="A13266" s="5"/>
    </row>
    <row r="13267" spans="1:1" hidden="1">
      <c r="A13267" s="5"/>
    </row>
    <row r="13268" spans="1:1" hidden="1">
      <c r="A13268" s="5"/>
    </row>
    <row r="13269" spans="1:1" hidden="1">
      <c r="A13269" s="5"/>
    </row>
    <row r="13270" spans="1:1" hidden="1">
      <c r="A13270" s="5"/>
    </row>
    <row r="13271" spans="1:1" hidden="1">
      <c r="A13271" s="5"/>
    </row>
    <row r="13272" spans="1:1" hidden="1">
      <c r="A13272" s="5"/>
    </row>
    <row r="13273" spans="1:1" hidden="1">
      <c r="A13273" s="5"/>
    </row>
    <row r="13274" spans="1:1" hidden="1">
      <c r="A13274" s="5"/>
    </row>
    <row r="13275" spans="1:1" hidden="1">
      <c r="A13275" s="5"/>
    </row>
    <row r="13276" spans="1:1" hidden="1">
      <c r="A13276" s="5"/>
    </row>
    <row r="13277" spans="1:1" hidden="1">
      <c r="A13277" s="5"/>
    </row>
    <row r="13278" spans="1:1" hidden="1">
      <c r="A13278" s="5"/>
    </row>
    <row r="13279" spans="1:1" hidden="1">
      <c r="A13279" s="5"/>
    </row>
    <row r="13280" spans="1:1" hidden="1">
      <c r="A13280" s="5"/>
    </row>
    <row r="13281" spans="1:1" hidden="1">
      <c r="A13281" s="5"/>
    </row>
    <row r="13282" spans="1:1" hidden="1">
      <c r="A13282" s="5"/>
    </row>
    <row r="13283" spans="1:1" hidden="1">
      <c r="A13283" s="5"/>
    </row>
    <row r="13284" spans="1:1" hidden="1">
      <c r="A13284" s="5"/>
    </row>
    <row r="13285" spans="1:1" hidden="1">
      <c r="A13285" s="5"/>
    </row>
    <row r="13286" spans="1:1" hidden="1">
      <c r="A13286" s="5"/>
    </row>
    <row r="13287" spans="1:1" hidden="1">
      <c r="A13287" s="5"/>
    </row>
    <row r="13288" spans="1:1" hidden="1">
      <c r="A13288" s="5"/>
    </row>
    <row r="13289" spans="1:1" hidden="1">
      <c r="A13289" s="5"/>
    </row>
    <row r="13290" spans="1:1" hidden="1">
      <c r="A13290" s="5"/>
    </row>
    <row r="13291" spans="1:1" hidden="1">
      <c r="A13291" s="5"/>
    </row>
    <row r="13292" spans="1:1" hidden="1">
      <c r="A13292" s="5"/>
    </row>
    <row r="13293" spans="1:1" hidden="1">
      <c r="A13293" s="5"/>
    </row>
    <row r="13294" spans="1:1" hidden="1">
      <c r="A13294" s="5"/>
    </row>
    <row r="13295" spans="1:1" hidden="1">
      <c r="A13295" s="5"/>
    </row>
    <row r="13296" spans="1:1" hidden="1">
      <c r="A13296" s="5"/>
    </row>
    <row r="13297" spans="1:1" hidden="1">
      <c r="A13297" s="5"/>
    </row>
    <row r="13298" spans="1:1" hidden="1">
      <c r="A13298" s="5"/>
    </row>
    <row r="13299" spans="1:1" hidden="1">
      <c r="A13299" s="5"/>
    </row>
    <row r="13300" spans="1:1" hidden="1">
      <c r="A13300" s="5"/>
    </row>
    <row r="13301" spans="1:1" hidden="1">
      <c r="A13301" s="5"/>
    </row>
    <row r="13302" spans="1:1" hidden="1">
      <c r="A13302" s="5"/>
    </row>
    <row r="13303" spans="1:1" hidden="1">
      <c r="A13303" s="5"/>
    </row>
    <row r="13304" spans="1:1" hidden="1">
      <c r="A13304" s="5"/>
    </row>
    <row r="13305" spans="1:1" hidden="1">
      <c r="A13305" s="5"/>
    </row>
    <row r="13306" spans="1:1" hidden="1">
      <c r="A13306" s="5"/>
    </row>
    <row r="13307" spans="1:1" hidden="1">
      <c r="A13307" s="5"/>
    </row>
    <row r="13308" spans="1:1" hidden="1">
      <c r="A13308" s="5"/>
    </row>
    <row r="13309" spans="1:1" hidden="1">
      <c r="A13309" s="5"/>
    </row>
    <row r="13310" spans="1:1" hidden="1">
      <c r="A13310" s="5"/>
    </row>
    <row r="13311" spans="1:1" hidden="1">
      <c r="A13311" s="5"/>
    </row>
    <row r="13312" spans="1:1" hidden="1">
      <c r="A13312" s="5"/>
    </row>
    <row r="13313" spans="1:1" hidden="1">
      <c r="A13313" s="5"/>
    </row>
    <row r="13314" spans="1:1" hidden="1">
      <c r="A13314" s="5"/>
    </row>
    <row r="13315" spans="1:1" hidden="1">
      <c r="A13315" s="5"/>
    </row>
    <row r="13316" spans="1:1" hidden="1">
      <c r="A13316" s="5"/>
    </row>
    <row r="13317" spans="1:1" hidden="1">
      <c r="A13317" s="5"/>
    </row>
    <row r="13318" spans="1:1" hidden="1">
      <c r="A13318" s="5"/>
    </row>
    <row r="13319" spans="1:1" hidden="1">
      <c r="A13319" s="5"/>
    </row>
    <row r="13320" spans="1:1" hidden="1">
      <c r="A13320" s="5"/>
    </row>
    <row r="13321" spans="1:1" hidden="1">
      <c r="A13321" s="5"/>
    </row>
    <row r="13322" spans="1:1" hidden="1">
      <c r="A13322" s="5"/>
    </row>
    <row r="13323" spans="1:1" hidden="1">
      <c r="A13323" s="5"/>
    </row>
    <row r="13324" spans="1:1" hidden="1">
      <c r="A13324" s="5"/>
    </row>
    <row r="13325" spans="1:1" hidden="1">
      <c r="A13325" s="5"/>
    </row>
    <row r="13326" spans="1:1" hidden="1">
      <c r="A13326" s="5"/>
    </row>
    <row r="13327" spans="1:1" hidden="1">
      <c r="A13327" s="5"/>
    </row>
    <row r="13328" spans="1:1" hidden="1">
      <c r="A13328" s="5"/>
    </row>
    <row r="13329" spans="1:1" hidden="1">
      <c r="A13329" s="5"/>
    </row>
    <row r="13330" spans="1:1" hidden="1">
      <c r="A13330" s="5"/>
    </row>
    <row r="13331" spans="1:1" hidden="1">
      <c r="A13331" s="5"/>
    </row>
    <row r="13332" spans="1:1" hidden="1">
      <c r="A13332" s="5"/>
    </row>
    <row r="13333" spans="1:1" hidden="1">
      <c r="A13333" s="5"/>
    </row>
    <row r="13334" spans="1:1" hidden="1">
      <c r="A13334" s="5"/>
    </row>
    <row r="13335" spans="1:1" hidden="1">
      <c r="A13335" s="5"/>
    </row>
    <row r="13336" spans="1:1" hidden="1">
      <c r="A13336" s="5"/>
    </row>
    <row r="13337" spans="1:1" hidden="1">
      <c r="A13337" s="5"/>
    </row>
    <row r="13338" spans="1:1" hidden="1">
      <c r="A13338" s="5"/>
    </row>
    <row r="13339" spans="1:1" hidden="1">
      <c r="A13339" s="5"/>
    </row>
    <row r="13340" spans="1:1" hidden="1">
      <c r="A13340" s="5"/>
    </row>
    <row r="13341" spans="1:1" hidden="1">
      <c r="A13341" s="5"/>
    </row>
    <row r="13342" spans="1:1" hidden="1">
      <c r="A13342" s="5"/>
    </row>
    <row r="13343" spans="1:1" hidden="1">
      <c r="A13343" s="5"/>
    </row>
    <row r="13344" spans="1:1" hidden="1">
      <c r="A13344" s="5"/>
    </row>
    <row r="13345" spans="1:1" hidden="1">
      <c r="A13345" s="5"/>
    </row>
    <row r="13346" spans="1:1" hidden="1">
      <c r="A13346" s="5"/>
    </row>
    <row r="13347" spans="1:1" hidden="1">
      <c r="A13347" s="5"/>
    </row>
    <row r="13348" spans="1:1" hidden="1">
      <c r="A13348" s="5"/>
    </row>
    <row r="13349" spans="1:1" hidden="1">
      <c r="A13349" s="5"/>
    </row>
    <row r="13350" spans="1:1" hidden="1">
      <c r="A13350" s="5"/>
    </row>
    <row r="13351" spans="1:1" hidden="1">
      <c r="A13351" s="5"/>
    </row>
    <row r="13352" spans="1:1" hidden="1">
      <c r="A13352" s="5"/>
    </row>
    <row r="13353" spans="1:1" hidden="1">
      <c r="A13353" s="5"/>
    </row>
    <row r="13354" spans="1:1" hidden="1">
      <c r="A13354" s="5"/>
    </row>
    <row r="13355" spans="1:1" hidden="1">
      <c r="A13355" s="5"/>
    </row>
    <row r="13356" spans="1:1" hidden="1">
      <c r="A13356" s="5"/>
    </row>
    <row r="13357" spans="1:1" hidden="1">
      <c r="A13357" s="5"/>
    </row>
    <row r="13358" spans="1:1" hidden="1">
      <c r="A13358" s="5"/>
    </row>
    <row r="13359" spans="1:1" hidden="1">
      <c r="A13359" s="5"/>
    </row>
    <row r="13360" spans="1:1" hidden="1">
      <c r="A13360" s="5"/>
    </row>
    <row r="13361" spans="1:1" hidden="1">
      <c r="A13361" s="5"/>
    </row>
    <row r="13362" spans="1:1" hidden="1">
      <c r="A13362" s="5"/>
    </row>
    <row r="13363" spans="1:1" hidden="1">
      <c r="A13363" s="5"/>
    </row>
    <row r="13364" spans="1:1" hidden="1">
      <c r="A13364" s="5"/>
    </row>
    <row r="13365" spans="1:1" hidden="1">
      <c r="A13365" s="5"/>
    </row>
    <row r="13366" spans="1:1" hidden="1">
      <c r="A13366" s="5"/>
    </row>
    <row r="13367" spans="1:1" hidden="1">
      <c r="A13367" s="5"/>
    </row>
    <row r="13368" spans="1:1" hidden="1">
      <c r="A13368" s="5"/>
    </row>
    <row r="13369" spans="1:1" hidden="1">
      <c r="A13369" s="5"/>
    </row>
    <row r="13370" spans="1:1" hidden="1">
      <c r="A13370" s="5"/>
    </row>
    <row r="13371" spans="1:1" hidden="1">
      <c r="A13371" s="5"/>
    </row>
    <row r="13372" spans="1:1" hidden="1">
      <c r="A13372" s="5"/>
    </row>
    <row r="13373" spans="1:1" hidden="1">
      <c r="A13373" s="5"/>
    </row>
    <row r="13374" spans="1:1" hidden="1">
      <c r="A13374" s="5"/>
    </row>
    <row r="13375" spans="1:1" hidden="1">
      <c r="A13375" s="5"/>
    </row>
    <row r="13376" spans="1:1" hidden="1">
      <c r="A13376" s="5"/>
    </row>
    <row r="13377" spans="1:1" hidden="1">
      <c r="A13377" s="5"/>
    </row>
    <row r="13378" spans="1:1" hidden="1">
      <c r="A13378" s="5"/>
    </row>
    <row r="13379" spans="1:1" hidden="1">
      <c r="A13379" s="5"/>
    </row>
    <row r="13380" spans="1:1" hidden="1">
      <c r="A13380" s="5"/>
    </row>
    <row r="13381" spans="1:1" hidden="1">
      <c r="A13381" s="5"/>
    </row>
    <row r="13382" spans="1:1" hidden="1">
      <c r="A13382" s="5"/>
    </row>
    <row r="13383" spans="1:1" hidden="1">
      <c r="A13383" s="5"/>
    </row>
    <row r="13384" spans="1:1" hidden="1">
      <c r="A13384" s="5"/>
    </row>
    <row r="13385" spans="1:1" hidden="1">
      <c r="A13385" s="5"/>
    </row>
    <row r="13386" spans="1:1" hidden="1">
      <c r="A13386" s="5"/>
    </row>
    <row r="13387" spans="1:1" hidden="1">
      <c r="A13387" s="5"/>
    </row>
    <row r="13388" spans="1:1" hidden="1">
      <c r="A13388" s="5"/>
    </row>
    <row r="13389" spans="1:1" hidden="1">
      <c r="A13389" s="5"/>
    </row>
    <row r="13390" spans="1:1" hidden="1">
      <c r="A13390" s="5"/>
    </row>
    <row r="13391" spans="1:1" hidden="1">
      <c r="A13391" s="5"/>
    </row>
    <row r="13392" spans="1:1" hidden="1">
      <c r="A13392" s="5"/>
    </row>
    <row r="13393" spans="1:1" hidden="1">
      <c r="A13393" s="5"/>
    </row>
    <row r="13394" spans="1:1" hidden="1">
      <c r="A13394" s="5"/>
    </row>
    <row r="13395" spans="1:1" hidden="1">
      <c r="A13395" s="5"/>
    </row>
    <row r="13396" spans="1:1" hidden="1">
      <c r="A13396" s="5"/>
    </row>
    <row r="13397" spans="1:1" hidden="1">
      <c r="A13397" s="5"/>
    </row>
    <row r="13398" spans="1:1" hidden="1">
      <c r="A13398" s="5"/>
    </row>
    <row r="13399" spans="1:1" hidden="1">
      <c r="A13399" s="5"/>
    </row>
    <row r="13400" spans="1:1" hidden="1">
      <c r="A13400" s="5"/>
    </row>
    <row r="13401" spans="1:1" hidden="1">
      <c r="A13401" s="5"/>
    </row>
    <row r="13402" spans="1:1" hidden="1">
      <c r="A13402" s="5"/>
    </row>
    <row r="13403" spans="1:1" hidden="1">
      <c r="A13403" s="5"/>
    </row>
    <row r="13404" spans="1:1" hidden="1">
      <c r="A13404" s="5"/>
    </row>
    <row r="13405" spans="1:1" hidden="1">
      <c r="A13405" s="5"/>
    </row>
    <row r="13406" spans="1:1" hidden="1">
      <c r="A13406" s="5"/>
    </row>
    <row r="13407" spans="1:1" hidden="1">
      <c r="A13407" s="5"/>
    </row>
    <row r="13408" spans="1:1" hidden="1">
      <c r="A13408" s="5"/>
    </row>
    <row r="13409" spans="1:1" hidden="1">
      <c r="A13409" s="5"/>
    </row>
    <row r="13410" spans="1:1" hidden="1">
      <c r="A13410" s="5"/>
    </row>
    <row r="13411" spans="1:1" hidden="1">
      <c r="A13411" s="5"/>
    </row>
    <row r="13412" spans="1:1" hidden="1">
      <c r="A13412" s="5"/>
    </row>
    <row r="13413" spans="1:1" hidden="1">
      <c r="A13413" s="5"/>
    </row>
    <row r="13414" spans="1:1" hidden="1">
      <c r="A13414" s="5"/>
    </row>
    <row r="13415" spans="1:1" hidden="1">
      <c r="A13415" s="5"/>
    </row>
    <row r="13416" spans="1:1" hidden="1">
      <c r="A13416" s="5"/>
    </row>
    <row r="13417" spans="1:1" hidden="1">
      <c r="A13417" s="5"/>
    </row>
    <row r="13418" spans="1:1" hidden="1">
      <c r="A13418" s="5"/>
    </row>
    <row r="13419" spans="1:1" hidden="1">
      <c r="A13419" s="5"/>
    </row>
    <row r="13420" spans="1:1" hidden="1">
      <c r="A13420" s="5"/>
    </row>
    <row r="13421" spans="1:1" hidden="1">
      <c r="A13421" s="5"/>
    </row>
    <row r="13422" spans="1:1" hidden="1">
      <c r="A13422" s="5"/>
    </row>
    <row r="13423" spans="1:1" hidden="1">
      <c r="A13423" s="5"/>
    </row>
    <row r="13424" spans="1:1" hidden="1">
      <c r="A13424" s="5"/>
    </row>
    <row r="13425" spans="1:1" hidden="1">
      <c r="A13425" s="5"/>
    </row>
    <row r="13426" spans="1:1" hidden="1">
      <c r="A13426" s="5"/>
    </row>
    <row r="13427" spans="1:1" hidden="1">
      <c r="A13427" s="5"/>
    </row>
    <row r="13428" spans="1:1" hidden="1">
      <c r="A13428" s="5"/>
    </row>
    <row r="13429" spans="1:1" hidden="1">
      <c r="A13429" s="5"/>
    </row>
    <row r="13430" spans="1:1" hidden="1">
      <c r="A13430" s="5"/>
    </row>
    <row r="13431" spans="1:1" hidden="1">
      <c r="A13431" s="5"/>
    </row>
    <row r="13432" spans="1:1" hidden="1">
      <c r="A13432" s="5"/>
    </row>
    <row r="13433" spans="1:1" hidden="1">
      <c r="A13433" s="5"/>
    </row>
    <row r="13434" spans="1:1" hidden="1">
      <c r="A13434" s="5"/>
    </row>
    <row r="13435" spans="1:1" hidden="1">
      <c r="A13435" s="5"/>
    </row>
    <row r="13436" spans="1:1" hidden="1">
      <c r="A13436" s="5"/>
    </row>
    <row r="13437" spans="1:1" hidden="1">
      <c r="A13437" s="5"/>
    </row>
    <row r="13438" spans="1:1" hidden="1">
      <c r="A13438" s="5"/>
    </row>
    <row r="13439" spans="1:1" hidden="1">
      <c r="A13439" s="5"/>
    </row>
    <row r="13440" spans="1:1" hidden="1">
      <c r="A13440" s="5"/>
    </row>
    <row r="13441" spans="1:1" hidden="1">
      <c r="A13441" s="5"/>
    </row>
    <row r="13442" spans="1:1" hidden="1">
      <c r="A13442" s="5"/>
    </row>
    <row r="13443" spans="1:1" hidden="1">
      <c r="A13443" s="5"/>
    </row>
    <row r="13444" spans="1:1" hidden="1">
      <c r="A13444" s="5"/>
    </row>
    <row r="13445" spans="1:1" hidden="1">
      <c r="A13445" s="5"/>
    </row>
    <row r="13446" spans="1:1" hidden="1">
      <c r="A13446" s="5"/>
    </row>
    <row r="13447" spans="1:1" hidden="1">
      <c r="A13447" s="5"/>
    </row>
    <row r="13448" spans="1:1" hidden="1">
      <c r="A13448" s="5"/>
    </row>
    <row r="13449" spans="1:1" hidden="1">
      <c r="A13449" s="5"/>
    </row>
    <row r="13450" spans="1:1" hidden="1">
      <c r="A13450" s="5"/>
    </row>
    <row r="13451" spans="1:1" hidden="1">
      <c r="A13451" s="5"/>
    </row>
    <row r="13452" spans="1:1" hidden="1">
      <c r="A13452" s="5"/>
    </row>
    <row r="13453" spans="1:1" hidden="1">
      <c r="A13453" s="5"/>
    </row>
    <row r="13454" spans="1:1" hidden="1">
      <c r="A13454" s="5"/>
    </row>
    <row r="13455" spans="1:1" hidden="1">
      <c r="A13455" s="5"/>
    </row>
    <row r="13456" spans="1:1" hidden="1">
      <c r="A13456" s="5"/>
    </row>
    <row r="13457" spans="1:1" hidden="1">
      <c r="A13457" s="5"/>
    </row>
    <row r="13458" spans="1:1" hidden="1">
      <c r="A13458" s="5"/>
    </row>
    <row r="13459" spans="1:1" hidden="1">
      <c r="A13459" s="5"/>
    </row>
    <row r="13460" spans="1:1" hidden="1">
      <c r="A13460" s="5"/>
    </row>
    <row r="13461" spans="1:1" hidden="1">
      <c r="A13461" s="5"/>
    </row>
    <row r="13462" spans="1:1" hidden="1">
      <c r="A13462" s="5"/>
    </row>
    <row r="13463" spans="1:1" hidden="1">
      <c r="A13463" s="5"/>
    </row>
    <row r="13464" spans="1:1" hidden="1">
      <c r="A13464" s="5"/>
    </row>
    <row r="13465" spans="1:1" hidden="1">
      <c r="A13465" s="5"/>
    </row>
    <row r="13466" spans="1:1" hidden="1">
      <c r="A13466" s="5"/>
    </row>
    <row r="13467" spans="1:1" hidden="1">
      <c r="A13467" s="5"/>
    </row>
    <row r="13468" spans="1:1" hidden="1">
      <c r="A13468" s="5"/>
    </row>
    <row r="13469" spans="1:1" hidden="1">
      <c r="A13469" s="5"/>
    </row>
    <row r="13470" spans="1:1" hidden="1">
      <c r="A13470" s="5"/>
    </row>
    <row r="13471" spans="1:1" hidden="1">
      <c r="A13471" s="5"/>
    </row>
    <row r="13472" spans="1:1" hidden="1">
      <c r="A13472" s="5"/>
    </row>
    <row r="13473" spans="1:1" hidden="1">
      <c r="A13473" s="5"/>
    </row>
    <row r="13474" spans="1:1" hidden="1">
      <c r="A13474" s="5"/>
    </row>
    <row r="13475" spans="1:1" hidden="1">
      <c r="A13475" s="5"/>
    </row>
    <row r="13476" spans="1:1" hidden="1">
      <c r="A13476" s="5"/>
    </row>
    <row r="13477" spans="1:1" hidden="1">
      <c r="A13477" s="5"/>
    </row>
    <row r="13478" spans="1:1" hidden="1">
      <c r="A13478" s="5"/>
    </row>
    <row r="13479" spans="1:1" hidden="1">
      <c r="A13479" s="5"/>
    </row>
    <row r="13480" spans="1:1" hidden="1">
      <c r="A13480" s="5"/>
    </row>
    <row r="13481" spans="1:1" hidden="1">
      <c r="A13481" s="5"/>
    </row>
    <row r="13482" spans="1:1" hidden="1">
      <c r="A13482" s="5"/>
    </row>
    <row r="13483" spans="1:1" hidden="1">
      <c r="A13483" s="5"/>
    </row>
    <row r="13484" spans="1:1" hidden="1">
      <c r="A13484" s="5"/>
    </row>
    <row r="13485" spans="1:1" hidden="1">
      <c r="A13485" s="5"/>
    </row>
    <row r="13486" spans="1:1" hidden="1">
      <c r="A13486" s="5"/>
    </row>
    <row r="13487" spans="1:1" hidden="1">
      <c r="A13487" s="5"/>
    </row>
    <row r="13488" spans="1:1" hidden="1">
      <c r="A13488" s="5"/>
    </row>
    <row r="13489" spans="1:1" hidden="1">
      <c r="A13489" s="5"/>
    </row>
    <row r="13490" spans="1:1" hidden="1">
      <c r="A13490" s="5"/>
    </row>
    <row r="13491" spans="1:1" hidden="1">
      <c r="A13491" s="5"/>
    </row>
    <row r="13492" spans="1:1" hidden="1">
      <c r="A13492" s="5"/>
    </row>
    <row r="13493" spans="1:1" hidden="1">
      <c r="A13493" s="5"/>
    </row>
    <row r="13494" spans="1:1" hidden="1">
      <c r="A13494" s="5"/>
    </row>
    <row r="13495" spans="1:1" hidden="1">
      <c r="A13495" s="5"/>
    </row>
    <row r="13496" spans="1:1" hidden="1">
      <c r="A13496" s="5"/>
    </row>
    <row r="13497" spans="1:1" hidden="1">
      <c r="A13497" s="5"/>
    </row>
    <row r="13498" spans="1:1" hidden="1">
      <c r="A13498" s="5"/>
    </row>
    <row r="13499" spans="1:1" hidden="1">
      <c r="A13499" s="5"/>
    </row>
    <row r="13500" spans="1:1" hidden="1">
      <c r="A13500" s="5"/>
    </row>
    <row r="13501" spans="1:1" hidden="1">
      <c r="A13501" s="5"/>
    </row>
    <row r="13502" spans="1:1" hidden="1">
      <c r="A13502" s="5"/>
    </row>
    <row r="13503" spans="1:1" hidden="1">
      <c r="A13503" s="5"/>
    </row>
    <row r="13504" spans="1:1" hidden="1">
      <c r="A13504" s="5"/>
    </row>
    <row r="13505" spans="1:1" hidden="1">
      <c r="A13505" s="5"/>
    </row>
    <row r="13506" spans="1:1" hidden="1">
      <c r="A13506" s="5"/>
    </row>
    <row r="13507" spans="1:1" hidden="1">
      <c r="A13507" s="5"/>
    </row>
    <row r="13508" spans="1:1" hidden="1">
      <c r="A13508" s="5"/>
    </row>
    <row r="13509" spans="1:1" hidden="1">
      <c r="A13509" s="5"/>
    </row>
    <row r="13510" spans="1:1" hidden="1">
      <c r="A13510" s="5"/>
    </row>
    <row r="13511" spans="1:1" hidden="1">
      <c r="A13511" s="5"/>
    </row>
    <row r="13512" spans="1:1" hidden="1">
      <c r="A13512" s="5"/>
    </row>
    <row r="13513" spans="1:1" hidden="1">
      <c r="A13513" s="5"/>
    </row>
    <row r="13514" spans="1:1" hidden="1">
      <c r="A13514" s="5"/>
    </row>
    <row r="13515" spans="1:1" hidden="1">
      <c r="A13515" s="5"/>
    </row>
    <row r="13516" spans="1:1" hidden="1">
      <c r="A13516" s="5"/>
    </row>
    <row r="13517" spans="1:1" hidden="1">
      <c r="A13517" s="5"/>
    </row>
    <row r="13518" spans="1:1" hidden="1">
      <c r="A13518" s="5"/>
    </row>
    <row r="13519" spans="1:1" hidden="1">
      <c r="A13519" s="5"/>
    </row>
    <row r="13520" spans="1:1" hidden="1">
      <c r="A13520" s="5"/>
    </row>
    <row r="13521" spans="1:1" hidden="1">
      <c r="A13521" s="5"/>
    </row>
    <row r="13522" spans="1:1" hidden="1">
      <c r="A13522" s="5"/>
    </row>
    <row r="13523" spans="1:1" hidden="1">
      <c r="A13523" s="5"/>
    </row>
    <row r="13524" spans="1:1" hidden="1">
      <c r="A13524" s="5"/>
    </row>
    <row r="13525" spans="1:1" hidden="1">
      <c r="A13525" s="5"/>
    </row>
    <row r="13526" spans="1:1" hidden="1">
      <c r="A13526" s="5"/>
    </row>
    <row r="13527" spans="1:1" hidden="1">
      <c r="A13527" s="5"/>
    </row>
    <row r="13528" spans="1:1" hidden="1">
      <c r="A13528" s="5"/>
    </row>
    <row r="13529" spans="1:1" hidden="1">
      <c r="A13529" s="5"/>
    </row>
    <row r="13530" spans="1:1" hidden="1">
      <c r="A13530" s="5"/>
    </row>
    <row r="13531" spans="1:1" hidden="1">
      <c r="A13531" s="5"/>
    </row>
    <row r="13532" spans="1:1" hidden="1">
      <c r="A13532" s="5"/>
    </row>
    <row r="13533" spans="1:1" hidden="1">
      <c r="A13533" s="5"/>
    </row>
    <row r="13534" spans="1:1" hidden="1">
      <c r="A13534" s="5"/>
    </row>
    <row r="13535" spans="1:1" hidden="1">
      <c r="A13535" s="5"/>
    </row>
    <row r="13536" spans="1:1" hidden="1">
      <c r="A13536" s="5"/>
    </row>
    <row r="13537" spans="1:1" hidden="1">
      <c r="A13537" s="5"/>
    </row>
    <row r="13538" spans="1:1" hidden="1">
      <c r="A13538" s="5"/>
    </row>
    <row r="13539" spans="1:1" hidden="1">
      <c r="A13539" s="5"/>
    </row>
    <row r="13540" spans="1:1" hidden="1">
      <c r="A13540" s="5"/>
    </row>
    <row r="13541" spans="1:1" hidden="1">
      <c r="A13541" s="5"/>
    </row>
    <row r="13542" spans="1:1" hidden="1">
      <c r="A13542" s="5"/>
    </row>
    <row r="13543" spans="1:1" hidden="1">
      <c r="A13543" s="5"/>
    </row>
    <row r="13544" spans="1:1" hidden="1">
      <c r="A13544" s="5"/>
    </row>
    <row r="13545" spans="1:1" hidden="1">
      <c r="A13545" s="5"/>
    </row>
    <row r="13546" spans="1:1" hidden="1">
      <c r="A13546" s="5"/>
    </row>
    <row r="13547" spans="1:1" hidden="1">
      <c r="A13547" s="5"/>
    </row>
    <row r="13548" spans="1:1" hidden="1">
      <c r="A13548" s="5"/>
    </row>
    <row r="13549" spans="1:1" hidden="1">
      <c r="A13549" s="5"/>
    </row>
    <row r="13550" spans="1:1" hidden="1">
      <c r="A13550" s="5"/>
    </row>
    <row r="13551" spans="1:1" hidden="1">
      <c r="A13551" s="5"/>
    </row>
    <row r="13552" spans="1:1" hidden="1">
      <c r="A13552" s="5"/>
    </row>
    <row r="13553" spans="1:1" hidden="1">
      <c r="A13553" s="5"/>
    </row>
    <row r="13554" spans="1:1" hidden="1">
      <c r="A13554" s="5"/>
    </row>
    <row r="13555" spans="1:1" hidden="1">
      <c r="A13555" s="5"/>
    </row>
    <row r="13556" spans="1:1" hidden="1">
      <c r="A13556" s="5"/>
    </row>
    <row r="13557" spans="1:1" hidden="1">
      <c r="A13557" s="5"/>
    </row>
    <row r="13558" spans="1:1" hidden="1">
      <c r="A13558" s="5"/>
    </row>
    <row r="13559" spans="1:1" hidden="1">
      <c r="A13559" s="5"/>
    </row>
    <row r="13560" spans="1:1" hidden="1">
      <c r="A13560" s="5"/>
    </row>
    <row r="13561" spans="1:1" hidden="1">
      <c r="A13561" s="5"/>
    </row>
    <row r="13562" spans="1:1" hidden="1">
      <c r="A13562" s="5"/>
    </row>
    <row r="13563" spans="1:1" hidden="1">
      <c r="A13563" s="5"/>
    </row>
    <row r="13564" spans="1:1" hidden="1">
      <c r="A13564" s="5"/>
    </row>
    <row r="13565" spans="1:1" hidden="1">
      <c r="A13565" s="5"/>
    </row>
    <row r="13566" spans="1:1" hidden="1">
      <c r="A13566" s="5"/>
    </row>
    <row r="13567" spans="1:1" hidden="1">
      <c r="A13567" s="5"/>
    </row>
    <row r="13568" spans="1:1" hidden="1">
      <c r="A13568" s="5"/>
    </row>
    <row r="13569" spans="1:1" hidden="1">
      <c r="A13569" s="5"/>
    </row>
    <row r="13570" spans="1:1" hidden="1">
      <c r="A13570" s="5"/>
    </row>
    <row r="13571" spans="1:1" hidden="1">
      <c r="A13571" s="5"/>
    </row>
    <row r="13572" spans="1:1" hidden="1">
      <c r="A13572" s="5"/>
    </row>
    <row r="13573" spans="1:1" hidden="1">
      <c r="A13573" s="5"/>
    </row>
    <row r="13574" spans="1:1" hidden="1">
      <c r="A13574" s="5"/>
    </row>
    <row r="13575" spans="1:1" hidden="1">
      <c r="A13575" s="5"/>
    </row>
    <row r="13576" spans="1:1" hidden="1">
      <c r="A13576" s="5"/>
    </row>
    <row r="13577" spans="1:1" hidden="1">
      <c r="A13577" s="5"/>
    </row>
    <row r="13578" spans="1:1" hidden="1">
      <c r="A13578" s="5"/>
    </row>
    <row r="13579" spans="1:1" hidden="1">
      <c r="A13579" s="5"/>
    </row>
    <row r="13580" spans="1:1" hidden="1">
      <c r="A13580" s="5"/>
    </row>
    <row r="13581" spans="1:1" hidden="1">
      <c r="A13581" s="5"/>
    </row>
    <row r="13582" spans="1:1" hidden="1">
      <c r="A13582" s="5"/>
    </row>
    <row r="13583" spans="1:1" hidden="1">
      <c r="A13583" s="5"/>
    </row>
    <row r="13584" spans="1:1" hidden="1">
      <c r="A13584" s="5"/>
    </row>
    <row r="13585" spans="1:1" hidden="1">
      <c r="A13585" s="5"/>
    </row>
    <row r="13586" spans="1:1" hidden="1">
      <c r="A13586" s="5"/>
    </row>
    <row r="13587" spans="1:1" hidden="1">
      <c r="A13587" s="5"/>
    </row>
    <row r="13588" spans="1:1" hidden="1">
      <c r="A13588" s="5"/>
    </row>
    <row r="13589" spans="1:1" hidden="1">
      <c r="A13589" s="5"/>
    </row>
    <row r="13590" spans="1:1" hidden="1">
      <c r="A13590" s="5"/>
    </row>
    <row r="13591" spans="1:1" hidden="1">
      <c r="A13591" s="5"/>
    </row>
    <row r="13592" spans="1:1" hidden="1">
      <c r="A13592" s="5"/>
    </row>
    <row r="13593" spans="1:1" hidden="1">
      <c r="A13593" s="5"/>
    </row>
    <row r="13594" spans="1:1" hidden="1">
      <c r="A13594" s="5"/>
    </row>
    <row r="13595" spans="1:1" hidden="1">
      <c r="A13595" s="5"/>
    </row>
    <row r="13596" spans="1:1" hidden="1">
      <c r="A13596" s="5"/>
    </row>
    <row r="13597" spans="1:1" hidden="1">
      <c r="A13597" s="5"/>
    </row>
    <row r="13598" spans="1:1" hidden="1">
      <c r="A13598" s="5"/>
    </row>
    <row r="13599" spans="1:1" hidden="1">
      <c r="A13599" s="5"/>
    </row>
    <row r="13600" spans="1:1" hidden="1">
      <c r="A13600" s="5"/>
    </row>
    <row r="13601" spans="1:1" hidden="1">
      <c r="A13601" s="5"/>
    </row>
    <row r="13602" spans="1:1" hidden="1">
      <c r="A13602" s="5"/>
    </row>
    <row r="13603" spans="1:1" hidden="1">
      <c r="A13603" s="5"/>
    </row>
    <row r="13604" spans="1:1" hidden="1">
      <c r="A13604" s="5"/>
    </row>
    <row r="13605" spans="1:1" hidden="1">
      <c r="A13605" s="5"/>
    </row>
    <row r="13606" spans="1:1" hidden="1">
      <c r="A13606" s="5"/>
    </row>
    <row r="13607" spans="1:1" hidden="1">
      <c r="A13607" s="5"/>
    </row>
    <row r="13608" spans="1:1" hidden="1">
      <c r="A13608" s="5"/>
    </row>
    <row r="13609" spans="1:1" hidden="1">
      <c r="A13609" s="5"/>
    </row>
    <row r="13610" spans="1:1" hidden="1">
      <c r="A13610" s="5"/>
    </row>
    <row r="13611" spans="1:1" hidden="1">
      <c r="A13611" s="5"/>
    </row>
    <row r="13612" spans="1:1" hidden="1">
      <c r="A13612" s="5"/>
    </row>
    <row r="13613" spans="1:1" hidden="1">
      <c r="A13613" s="5"/>
    </row>
    <row r="13614" spans="1:1" hidden="1">
      <c r="A13614" s="5"/>
    </row>
    <row r="13615" spans="1:1" hidden="1">
      <c r="A13615" s="5"/>
    </row>
    <row r="13616" spans="1:1" hidden="1">
      <c r="A13616" s="5"/>
    </row>
    <row r="13617" spans="1:1" hidden="1">
      <c r="A13617" s="5"/>
    </row>
    <row r="13618" spans="1:1" hidden="1">
      <c r="A13618" s="5"/>
    </row>
    <row r="13619" spans="1:1" hidden="1">
      <c r="A13619" s="5"/>
    </row>
    <row r="13620" spans="1:1" hidden="1">
      <c r="A13620" s="5"/>
    </row>
    <row r="13621" spans="1:1" hidden="1">
      <c r="A13621" s="5"/>
    </row>
    <row r="13622" spans="1:1" hidden="1">
      <c r="A13622" s="5"/>
    </row>
    <row r="13623" spans="1:1" hidden="1">
      <c r="A13623" s="5"/>
    </row>
    <row r="13624" spans="1:1" hidden="1">
      <c r="A13624" s="5"/>
    </row>
    <row r="13625" spans="1:1" hidden="1">
      <c r="A13625" s="5"/>
    </row>
    <row r="13626" spans="1:1" hidden="1">
      <c r="A13626" s="5"/>
    </row>
    <row r="13627" spans="1:1" hidden="1">
      <c r="A13627" s="5"/>
    </row>
    <row r="13628" spans="1:1" hidden="1">
      <c r="A13628" s="5"/>
    </row>
    <row r="13629" spans="1:1" hidden="1">
      <c r="A13629" s="5"/>
    </row>
    <row r="13630" spans="1:1" hidden="1">
      <c r="A13630" s="5"/>
    </row>
    <row r="13631" spans="1:1" hidden="1">
      <c r="A13631" s="5"/>
    </row>
    <row r="13632" spans="1:1" hidden="1">
      <c r="A13632" s="5"/>
    </row>
    <row r="13633" spans="1:1" hidden="1">
      <c r="A13633" s="5"/>
    </row>
    <row r="13634" spans="1:1" hidden="1">
      <c r="A13634" s="5"/>
    </row>
    <row r="13635" spans="1:1" hidden="1">
      <c r="A13635" s="5"/>
    </row>
    <row r="13636" spans="1:1" hidden="1">
      <c r="A13636" s="5"/>
    </row>
    <row r="13637" spans="1:1" hidden="1">
      <c r="A13637" s="5"/>
    </row>
    <row r="13638" spans="1:1" hidden="1">
      <c r="A13638" s="5"/>
    </row>
    <row r="13639" spans="1:1" hidden="1">
      <c r="A13639" s="5"/>
    </row>
    <row r="13640" spans="1:1" hidden="1">
      <c r="A13640" s="5"/>
    </row>
    <row r="13641" spans="1:1" hidden="1">
      <c r="A13641" s="5"/>
    </row>
    <row r="13642" spans="1:1" hidden="1">
      <c r="A13642" s="5"/>
    </row>
    <row r="13643" spans="1:1" hidden="1">
      <c r="A13643" s="5"/>
    </row>
    <row r="13644" spans="1:1" hidden="1">
      <c r="A13644" s="5"/>
    </row>
    <row r="13645" spans="1:1" hidden="1">
      <c r="A13645" s="5"/>
    </row>
    <row r="13646" spans="1:1" hidden="1">
      <c r="A13646" s="5"/>
    </row>
    <row r="13647" spans="1:1" hidden="1">
      <c r="A13647" s="5"/>
    </row>
    <row r="13648" spans="1:1" hidden="1">
      <c r="A13648" s="5"/>
    </row>
    <row r="13649" spans="1:1" hidden="1">
      <c r="A13649" s="5"/>
    </row>
    <row r="13650" spans="1:1" hidden="1">
      <c r="A13650" s="5"/>
    </row>
    <row r="13651" spans="1:1" hidden="1">
      <c r="A13651" s="5"/>
    </row>
    <row r="13652" spans="1:1" hidden="1">
      <c r="A13652" s="5"/>
    </row>
    <row r="13653" spans="1:1" hidden="1">
      <c r="A13653" s="5"/>
    </row>
    <row r="13654" spans="1:1" hidden="1">
      <c r="A13654" s="5"/>
    </row>
    <row r="13655" spans="1:1" hidden="1">
      <c r="A13655" s="5"/>
    </row>
    <row r="13656" spans="1:1" hidden="1">
      <c r="A13656" s="5"/>
    </row>
    <row r="13657" spans="1:1" hidden="1">
      <c r="A13657" s="5"/>
    </row>
    <row r="13658" spans="1:1" hidden="1">
      <c r="A13658" s="5"/>
    </row>
    <row r="13659" spans="1:1" hidden="1">
      <c r="A13659" s="5"/>
    </row>
    <row r="13660" spans="1:1" hidden="1">
      <c r="A13660" s="5"/>
    </row>
    <row r="13661" spans="1:1" hidden="1">
      <c r="A13661" s="5"/>
    </row>
    <row r="13662" spans="1:1" hidden="1">
      <c r="A13662" s="5"/>
    </row>
    <row r="13663" spans="1:1" hidden="1">
      <c r="A13663" s="5"/>
    </row>
    <row r="13664" spans="1:1" hidden="1">
      <c r="A13664" s="5"/>
    </row>
    <row r="13665" spans="1:1" hidden="1">
      <c r="A13665" s="5"/>
    </row>
    <row r="13666" spans="1:1" hidden="1">
      <c r="A13666" s="5"/>
    </row>
    <row r="13667" spans="1:1" hidden="1">
      <c r="A13667" s="5"/>
    </row>
    <row r="13668" spans="1:1" hidden="1">
      <c r="A13668" s="5"/>
    </row>
    <row r="13669" spans="1:1" hidden="1">
      <c r="A13669" s="5"/>
    </row>
    <row r="13670" spans="1:1" hidden="1">
      <c r="A13670" s="5"/>
    </row>
    <row r="13671" spans="1:1" hidden="1">
      <c r="A13671" s="5"/>
    </row>
    <row r="13672" spans="1:1" hidden="1">
      <c r="A13672" s="5"/>
    </row>
    <row r="13673" spans="1:1" hidden="1">
      <c r="A13673" s="5"/>
    </row>
    <row r="13674" spans="1:1" hidden="1">
      <c r="A13674" s="5"/>
    </row>
    <row r="13675" spans="1:1" hidden="1">
      <c r="A13675" s="5"/>
    </row>
    <row r="13676" spans="1:1" hidden="1">
      <c r="A13676" s="5"/>
    </row>
    <row r="13677" spans="1:1" hidden="1">
      <c r="A13677" s="5"/>
    </row>
    <row r="13678" spans="1:1" hidden="1">
      <c r="A13678" s="5"/>
    </row>
    <row r="13679" spans="1:1" hidden="1">
      <c r="A13679" s="5"/>
    </row>
    <row r="13680" spans="1:1" hidden="1">
      <c r="A13680" s="5"/>
    </row>
    <row r="13681" spans="1:1" hidden="1">
      <c r="A13681" s="5"/>
    </row>
    <row r="13682" spans="1:1" hidden="1">
      <c r="A13682" s="5"/>
    </row>
    <row r="13683" spans="1:1" hidden="1">
      <c r="A13683" s="5"/>
    </row>
    <row r="13684" spans="1:1" hidden="1">
      <c r="A13684" s="5"/>
    </row>
    <row r="13685" spans="1:1" hidden="1">
      <c r="A13685" s="5"/>
    </row>
    <row r="13686" spans="1:1" hidden="1">
      <c r="A13686" s="5"/>
    </row>
    <row r="13687" spans="1:1" hidden="1">
      <c r="A13687" s="5"/>
    </row>
    <row r="13688" spans="1:1" hidden="1">
      <c r="A13688" s="5"/>
    </row>
    <row r="13689" spans="1:1" hidden="1">
      <c r="A13689" s="5"/>
    </row>
    <row r="13690" spans="1:1" hidden="1">
      <c r="A13690" s="5"/>
    </row>
    <row r="13691" spans="1:1" hidden="1">
      <c r="A13691" s="5"/>
    </row>
    <row r="13692" spans="1:1" hidden="1">
      <c r="A13692" s="5"/>
    </row>
    <row r="13693" spans="1:1" hidden="1">
      <c r="A13693" s="5"/>
    </row>
    <row r="13694" spans="1:1" hidden="1">
      <c r="A13694" s="5"/>
    </row>
    <row r="13695" spans="1:1" hidden="1">
      <c r="A13695" s="5"/>
    </row>
    <row r="13696" spans="1:1" hidden="1">
      <c r="A13696" s="5"/>
    </row>
    <row r="13697" spans="1:1" hidden="1">
      <c r="A13697" s="5"/>
    </row>
    <row r="13698" spans="1:1" hidden="1">
      <c r="A13698" s="5"/>
    </row>
    <row r="13699" spans="1:1" hidden="1">
      <c r="A13699" s="5"/>
    </row>
    <row r="13700" spans="1:1" hidden="1">
      <c r="A13700" s="5"/>
    </row>
    <row r="13701" spans="1:1" hidden="1">
      <c r="A13701" s="5"/>
    </row>
    <row r="13702" spans="1:1" hidden="1">
      <c r="A13702" s="5"/>
    </row>
    <row r="13703" spans="1:1" hidden="1">
      <c r="A13703" s="5"/>
    </row>
    <row r="13704" spans="1:1" hidden="1">
      <c r="A13704" s="5"/>
    </row>
    <row r="13705" spans="1:1" hidden="1">
      <c r="A13705" s="5"/>
    </row>
    <row r="13706" spans="1:1" hidden="1">
      <c r="A13706" s="5"/>
    </row>
    <row r="13707" spans="1:1" hidden="1">
      <c r="A13707" s="5"/>
    </row>
    <row r="13708" spans="1:1" hidden="1">
      <c r="A13708" s="5"/>
    </row>
    <row r="13709" spans="1:1" hidden="1">
      <c r="A13709" s="5"/>
    </row>
    <row r="13710" spans="1:1" hidden="1">
      <c r="A13710" s="5"/>
    </row>
    <row r="13711" spans="1:1" hidden="1">
      <c r="A13711" s="5"/>
    </row>
    <row r="13712" spans="1:1" hidden="1">
      <c r="A13712" s="5"/>
    </row>
    <row r="13713" spans="1:1" hidden="1">
      <c r="A13713" s="5"/>
    </row>
    <row r="13714" spans="1:1" hidden="1">
      <c r="A13714" s="5"/>
    </row>
    <row r="13715" spans="1:1" hidden="1">
      <c r="A13715" s="5"/>
    </row>
    <row r="13716" spans="1:1" hidden="1">
      <c r="A13716" s="5"/>
    </row>
    <row r="13717" spans="1:1" hidden="1">
      <c r="A13717" s="5"/>
    </row>
    <row r="13718" spans="1:1" hidden="1">
      <c r="A13718" s="5"/>
    </row>
    <row r="13719" spans="1:1" hidden="1">
      <c r="A13719" s="5"/>
    </row>
    <row r="13720" spans="1:1" hidden="1">
      <c r="A13720" s="5"/>
    </row>
    <row r="13721" spans="1:1" hidden="1">
      <c r="A13721" s="5"/>
    </row>
    <row r="13722" spans="1:1" hidden="1">
      <c r="A13722" s="5"/>
    </row>
    <row r="13723" spans="1:1" hidden="1">
      <c r="A13723" s="5"/>
    </row>
    <row r="13724" spans="1:1" hidden="1">
      <c r="A13724" s="5"/>
    </row>
    <row r="13725" spans="1:1" hidden="1">
      <c r="A13725" s="5"/>
    </row>
    <row r="13726" spans="1:1" hidden="1">
      <c r="A13726" s="5"/>
    </row>
    <row r="13727" spans="1:1" hidden="1">
      <c r="A13727" s="5"/>
    </row>
    <row r="13728" spans="1:1" hidden="1">
      <c r="A13728" s="5"/>
    </row>
    <row r="13729" spans="1:1" hidden="1">
      <c r="A13729" s="5"/>
    </row>
    <row r="13730" spans="1:1" hidden="1">
      <c r="A13730" s="5"/>
    </row>
    <row r="13731" spans="1:1" hidden="1">
      <c r="A13731" s="5"/>
    </row>
    <row r="13732" spans="1:1" hidden="1">
      <c r="A13732" s="5"/>
    </row>
    <row r="13733" spans="1:1" hidden="1">
      <c r="A13733" s="5"/>
    </row>
    <row r="13734" spans="1:1" hidden="1">
      <c r="A13734" s="5"/>
    </row>
    <row r="13735" spans="1:1" hidden="1">
      <c r="A13735" s="5"/>
    </row>
    <row r="13736" spans="1:1" hidden="1">
      <c r="A13736" s="5"/>
    </row>
    <row r="13737" spans="1:1" hidden="1">
      <c r="A13737" s="5"/>
    </row>
    <row r="13738" spans="1:1" hidden="1">
      <c r="A13738" s="5"/>
    </row>
    <row r="13739" spans="1:1" hidden="1">
      <c r="A13739" s="5"/>
    </row>
    <row r="13740" spans="1:1" hidden="1">
      <c r="A13740" s="5"/>
    </row>
    <row r="13741" spans="1:1" hidden="1">
      <c r="A13741" s="5"/>
    </row>
    <row r="13742" spans="1:1" hidden="1">
      <c r="A13742" s="5"/>
    </row>
    <row r="13743" spans="1:1" hidden="1">
      <c r="A13743" s="5"/>
    </row>
    <row r="13744" spans="1:1" hidden="1">
      <c r="A13744" s="5"/>
    </row>
    <row r="13745" spans="1:1" hidden="1">
      <c r="A13745" s="5"/>
    </row>
    <row r="13746" spans="1:1" hidden="1">
      <c r="A13746" s="5"/>
    </row>
    <row r="13747" spans="1:1" hidden="1">
      <c r="A13747" s="5"/>
    </row>
    <row r="13748" spans="1:1" hidden="1">
      <c r="A13748" s="5"/>
    </row>
    <row r="13749" spans="1:1" hidden="1">
      <c r="A13749" s="5"/>
    </row>
    <row r="13750" spans="1:1" hidden="1">
      <c r="A13750" s="5"/>
    </row>
    <row r="13751" spans="1:1" hidden="1">
      <c r="A13751" s="5"/>
    </row>
    <row r="13752" spans="1:1" hidden="1">
      <c r="A13752" s="5"/>
    </row>
    <row r="13753" spans="1:1" hidden="1">
      <c r="A13753" s="5"/>
    </row>
    <row r="13754" spans="1:1" hidden="1">
      <c r="A13754" s="5"/>
    </row>
    <row r="13755" spans="1:1" hidden="1">
      <c r="A13755" s="5"/>
    </row>
    <row r="13756" spans="1:1" hidden="1">
      <c r="A13756" s="5"/>
    </row>
    <row r="13757" spans="1:1" hidden="1">
      <c r="A13757" s="5"/>
    </row>
    <row r="13758" spans="1:1" hidden="1">
      <c r="A13758" s="5"/>
    </row>
    <row r="13759" spans="1:1" hidden="1">
      <c r="A13759" s="5"/>
    </row>
    <row r="13760" spans="1:1" hidden="1">
      <c r="A13760" s="5"/>
    </row>
    <row r="13761" spans="1:1" hidden="1">
      <c r="A13761" s="5"/>
    </row>
    <row r="13762" spans="1:1" hidden="1">
      <c r="A13762" s="5"/>
    </row>
    <row r="13763" spans="1:1" hidden="1">
      <c r="A13763" s="5"/>
    </row>
    <row r="13764" spans="1:1" hidden="1">
      <c r="A13764" s="5"/>
    </row>
    <row r="13765" spans="1:1" hidden="1">
      <c r="A13765" s="5"/>
    </row>
    <row r="13766" spans="1:1" hidden="1">
      <c r="A13766" s="5"/>
    </row>
    <row r="13767" spans="1:1" hidden="1">
      <c r="A13767" s="5"/>
    </row>
    <row r="13768" spans="1:1" hidden="1">
      <c r="A13768" s="5"/>
    </row>
    <row r="13769" spans="1:1" hidden="1">
      <c r="A13769" s="5"/>
    </row>
    <row r="13770" spans="1:1" hidden="1">
      <c r="A13770" s="5"/>
    </row>
    <row r="13771" spans="1:1" hidden="1">
      <c r="A13771" s="5"/>
    </row>
    <row r="13772" spans="1:1" hidden="1">
      <c r="A13772" s="5"/>
    </row>
    <row r="13773" spans="1:1" hidden="1">
      <c r="A13773" s="5"/>
    </row>
    <row r="13774" spans="1:1" hidden="1">
      <c r="A13774" s="5"/>
    </row>
    <row r="13775" spans="1:1" hidden="1">
      <c r="A13775" s="5"/>
    </row>
    <row r="13776" spans="1:1" hidden="1">
      <c r="A13776" s="5"/>
    </row>
    <row r="13777" spans="1:1" hidden="1">
      <c r="A13777" s="5"/>
    </row>
    <row r="13778" spans="1:1" hidden="1">
      <c r="A13778" s="5"/>
    </row>
    <row r="13779" spans="1:1" hidden="1">
      <c r="A13779" s="5"/>
    </row>
    <row r="13780" spans="1:1" hidden="1">
      <c r="A13780" s="5"/>
    </row>
    <row r="13781" spans="1:1" hidden="1">
      <c r="A13781" s="5"/>
    </row>
    <row r="13782" spans="1:1" hidden="1">
      <c r="A13782" s="5"/>
    </row>
    <row r="13783" spans="1:1" hidden="1">
      <c r="A13783" s="5"/>
    </row>
    <row r="13784" spans="1:1" hidden="1">
      <c r="A13784" s="5"/>
    </row>
    <row r="13785" spans="1:1" hidden="1">
      <c r="A13785" s="5"/>
    </row>
    <row r="13786" spans="1:1" hidden="1">
      <c r="A13786" s="5"/>
    </row>
    <row r="13787" spans="1:1" hidden="1">
      <c r="A13787" s="5"/>
    </row>
    <row r="13788" spans="1:1" hidden="1">
      <c r="A13788" s="5"/>
    </row>
    <row r="13789" spans="1:1" hidden="1">
      <c r="A13789" s="5"/>
    </row>
    <row r="13790" spans="1:1" hidden="1">
      <c r="A13790" s="5"/>
    </row>
    <row r="13791" spans="1:1" hidden="1">
      <c r="A13791" s="5"/>
    </row>
    <row r="13792" spans="1:1" hidden="1">
      <c r="A13792" s="5"/>
    </row>
    <row r="13793" spans="1:1" hidden="1">
      <c r="A13793" s="5"/>
    </row>
    <row r="13794" spans="1:1" hidden="1">
      <c r="A13794" s="5"/>
    </row>
    <row r="13795" spans="1:1" hidden="1">
      <c r="A13795" s="5"/>
    </row>
    <row r="13796" spans="1:1" hidden="1">
      <c r="A13796" s="5"/>
    </row>
    <row r="13797" spans="1:1" hidden="1">
      <c r="A13797" s="5"/>
    </row>
    <row r="13798" spans="1:1" hidden="1">
      <c r="A13798" s="5"/>
    </row>
    <row r="13799" spans="1:1" hidden="1">
      <c r="A13799" s="5"/>
    </row>
    <row r="13800" spans="1:1" hidden="1">
      <c r="A13800" s="5"/>
    </row>
    <row r="13801" spans="1:1" hidden="1">
      <c r="A13801" s="5"/>
    </row>
    <row r="13802" spans="1:1" hidden="1">
      <c r="A13802" s="5"/>
    </row>
    <row r="13803" spans="1:1" hidden="1">
      <c r="A13803" s="5"/>
    </row>
    <row r="13804" spans="1:1" hidden="1">
      <c r="A13804" s="5"/>
    </row>
    <row r="13805" spans="1:1" hidden="1">
      <c r="A13805" s="5"/>
    </row>
    <row r="13806" spans="1:1" hidden="1">
      <c r="A13806" s="5"/>
    </row>
    <row r="13807" spans="1:1" hidden="1">
      <c r="A13807" s="5"/>
    </row>
    <row r="13808" spans="1:1" hidden="1">
      <c r="A13808" s="5"/>
    </row>
    <row r="13809" spans="1:1" hidden="1">
      <c r="A13809" s="5"/>
    </row>
    <row r="13810" spans="1:1" hidden="1">
      <c r="A13810" s="5"/>
    </row>
    <row r="13811" spans="1:1" hidden="1">
      <c r="A13811" s="5"/>
    </row>
    <row r="13812" spans="1:1" hidden="1">
      <c r="A13812" s="5"/>
    </row>
    <row r="13813" spans="1:1" hidden="1">
      <c r="A13813" s="5"/>
    </row>
    <row r="13814" spans="1:1" hidden="1">
      <c r="A13814" s="5"/>
    </row>
    <row r="13815" spans="1:1" hidden="1">
      <c r="A13815" s="5"/>
    </row>
    <row r="13816" spans="1:1" hidden="1">
      <c r="A13816" s="5"/>
    </row>
    <row r="13817" spans="1:1" hidden="1">
      <c r="A13817" s="5"/>
    </row>
    <row r="13818" spans="1:1" hidden="1">
      <c r="A13818" s="5"/>
    </row>
    <row r="13819" spans="1:1" hidden="1">
      <c r="A13819" s="5"/>
    </row>
    <row r="13820" spans="1:1" hidden="1">
      <c r="A13820" s="5"/>
    </row>
    <row r="13821" spans="1:1" hidden="1">
      <c r="A13821" s="5"/>
    </row>
    <row r="13822" spans="1:1" hidden="1">
      <c r="A13822" s="5"/>
    </row>
    <row r="13823" spans="1:1" hidden="1">
      <c r="A13823" s="5"/>
    </row>
    <row r="13824" spans="1:1" hidden="1">
      <c r="A13824" s="5"/>
    </row>
    <row r="13825" spans="1:1" hidden="1">
      <c r="A13825" s="5"/>
    </row>
    <row r="13826" spans="1:1" hidden="1">
      <c r="A13826" s="5"/>
    </row>
    <row r="13827" spans="1:1" hidden="1">
      <c r="A13827" s="5"/>
    </row>
    <row r="13828" spans="1:1" hidden="1">
      <c r="A13828" s="5"/>
    </row>
    <row r="13829" spans="1:1" hidden="1">
      <c r="A13829" s="5"/>
    </row>
    <row r="13830" spans="1:1" hidden="1">
      <c r="A13830" s="5"/>
    </row>
    <row r="13831" spans="1:1" hidden="1">
      <c r="A13831" s="5"/>
    </row>
    <row r="13832" spans="1:1" hidden="1">
      <c r="A13832" s="5"/>
    </row>
    <row r="13833" spans="1:1" hidden="1">
      <c r="A13833" s="5"/>
    </row>
    <row r="13834" spans="1:1" hidden="1">
      <c r="A13834" s="5"/>
    </row>
    <row r="13835" spans="1:1" hidden="1">
      <c r="A13835" s="5"/>
    </row>
    <row r="13836" spans="1:1" hidden="1">
      <c r="A13836" s="5"/>
    </row>
    <row r="13837" spans="1:1" hidden="1">
      <c r="A13837" s="5"/>
    </row>
    <row r="13838" spans="1:1" hidden="1">
      <c r="A13838" s="5"/>
    </row>
    <row r="13839" spans="1:1" hidden="1">
      <c r="A13839" s="5"/>
    </row>
    <row r="13840" spans="1:1" hidden="1">
      <c r="A13840" s="5"/>
    </row>
    <row r="13841" spans="1:1" hidden="1">
      <c r="A13841" s="5"/>
    </row>
    <row r="13842" spans="1:1" hidden="1">
      <c r="A13842" s="5"/>
    </row>
    <row r="13843" spans="1:1" hidden="1">
      <c r="A13843" s="5"/>
    </row>
    <row r="13844" spans="1:1" hidden="1">
      <c r="A13844" s="5"/>
    </row>
    <row r="13845" spans="1:1" hidden="1">
      <c r="A13845" s="5"/>
    </row>
    <row r="13846" spans="1:1" hidden="1">
      <c r="A13846" s="5"/>
    </row>
    <row r="13847" spans="1:1" hidden="1">
      <c r="A13847" s="5"/>
    </row>
    <row r="13848" spans="1:1" hidden="1">
      <c r="A13848" s="5"/>
    </row>
    <row r="13849" spans="1:1" hidden="1">
      <c r="A13849" s="5"/>
    </row>
    <row r="13850" spans="1:1" hidden="1">
      <c r="A13850" s="5"/>
    </row>
    <row r="13851" spans="1:1" hidden="1">
      <c r="A13851" s="5"/>
    </row>
    <row r="13852" spans="1:1" hidden="1">
      <c r="A13852" s="5"/>
    </row>
    <row r="13853" spans="1:1" hidden="1">
      <c r="A13853" s="5"/>
    </row>
    <row r="13854" spans="1:1" hidden="1">
      <c r="A13854" s="5"/>
    </row>
    <row r="13855" spans="1:1" hidden="1">
      <c r="A13855" s="5"/>
    </row>
    <row r="13856" spans="1:1" hidden="1">
      <c r="A13856" s="5"/>
    </row>
    <row r="13857" spans="1:1" hidden="1">
      <c r="A13857" s="5"/>
    </row>
    <row r="13858" spans="1:1" hidden="1">
      <c r="A13858" s="5"/>
    </row>
    <row r="13859" spans="1:1" hidden="1">
      <c r="A13859" s="5"/>
    </row>
    <row r="13860" spans="1:1" hidden="1">
      <c r="A13860" s="5"/>
    </row>
    <row r="13861" spans="1:1" hidden="1">
      <c r="A13861" s="5"/>
    </row>
    <row r="13862" spans="1:1" hidden="1">
      <c r="A13862" s="5"/>
    </row>
    <row r="13863" spans="1:1" hidden="1">
      <c r="A13863" s="5"/>
    </row>
    <row r="13864" spans="1:1" hidden="1">
      <c r="A13864" s="5"/>
    </row>
    <row r="13865" spans="1:1" hidden="1">
      <c r="A13865" s="5"/>
    </row>
    <row r="13866" spans="1:1" hidden="1">
      <c r="A13866" s="5"/>
    </row>
    <row r="13867" spans="1:1" hidden="1">
      <c r="A13867" s="5"/>
    </row>
    <row r="13868" spans="1:1" hidden="1">
      <c r="A13868" s="5"/>
    </row>
    <row r="13869" spans="1:1" hidden="1">
      <c r="A13869" s="5"/>
    </row>
    <row r="13870" spans="1:1" hidden="1">
      <c r="A13870" s="5"/>
    </row>
    <row r="13871" spans="1:1" hidden="1">
      <c r="A13871" s="5"/>
    </row>
    <row r="13872" spans="1:1" hidden="1">
      <c r="A13872" s="5"/>
    </row>
    <row r="13873" spans="1:1" hidden="1">
      <c r="A13873" s="5"/>
    </row>
    <row r="13874" spans="1:1" hidden="1">
      <c r="A13874" s="5"/>
    </row>
    <row r="13875" spans="1:1" hidden="1">
      <c r="A13875" s="5"/>
    </row>
    <row r="13876" spans="1:1" hidden="1">
      <c r="A13876" s="5"/>
    </row>
    <row r="13877" spans="1:1" hidden="1">
      <c r="A13877" s="5"/>
    </row>
    <row r="13878" spans="1:1" hidden="1">
      <c r="A13878" s="5"/>
    </row>
    <row r="13879" spans="1:1" hidden="1">
      <c r="A13879" s="5"/>
    </row>
    <row r="13880" spans="1:1" hidden="1">
      <c r="A13880" s="5"/>
    </row>
    <row r="13881" spans="1:1" hidden="1">
      <c r="A13881" s="5"/>
    </row>
    <row r="13882" spans="1:1" hidden="1">
      <c r="A13882" s="5"/>
    </row>
    <row r="13883" spans="1:1" hidden="1">
      <c r="A13883" s="5"/>
    </row>
    <row r="13884" spans="1:1" hidden="1">
      <c r="A13884" s="5"/>
    </row>
    <row r="13885" spans="1:1" hidden="1">
      <c r="A13885" s="5"/>
    </row>
    <row r="13886" spans="1:1" hidden="1">
      <c r="A13886" s="5"/>
    </row>
    <row r="13887" spans="1:1" hidden="1">
      <c r="A13887" s="5"/>
    </row>
    <row r="13888" spans="1:1" hidden="1">
      <c r="A13888" s="5"/>
    </row>
    <row r="13889" spans="1:1" hidden="1">
      <c r="A13889" s="5"/>
    </row>
    <row r="13890" spans="1:1" hidden="1">
      <c r="A13890" s="5"/>
    </row>
    <row r="13891" spans="1:1" hidden="1">
      <c r="A13891" s="5"/>
    </row>
    <row r="13892" spans="1:1" hidden="1">
      <c r="A13892" s="5"/>
    </row>
    <row r="13893" spans="1:1" hidden="1">
      <c r="A13893" s="5"/>
    </row>
    <row r="13894" spans="1:1" hidden="1">
      <c r="A13894" s="5"/>
    </row>
    <row r="13895" spans="1:1" hidden="1">
      <c r="A13895" s="5"/>
    </row>
    <row r="13896" spans="1:1" hidden="1">
      <c r="A13896" s="5"/>
    </row>
    <row r="13897" spans="1:1" hidden="1">
      <c r="A13897" s="5"/>
    </row>
    <row r="13898" spans="1:1" hidden="1">
      <c r="A13898" s="5"/>
    </row>
    <row r="13899" spans="1:1" hidden="1">
      <c r="A13899" s="5"/>
    </row>
    <row r="13900" spans="1:1" hidden="1">
      <c r="A13900" s="5"/>
    </row>
    <row r="13901" spans="1:1" hidden="1">
      <c r="A13901" s="5"/>
    </row>
    <row r="13902" spans="1:1" hidden="1">
      <c r="A13902" s="5"/>
    </row>
    <row r="13903" spans="1:1" hidden="1">
      <c r="A13903" s="5"/>
    </row>
    <row r="13904" spans="1:1" hidden="1">
      <c r="A13904" s="5"/>
    </row>
    <row r="13905" spans="1:1" hidden="1">
      <c r="A13905" s="5"/>
    </row>
    <row r="13906" spans="1:1" hidden="1">
      <c r="A13906" s="5"/>
    </row>
    <row r="13907" spans="1:1" hidden="1">
      <c r="A13907" s="5"/>
    </row>
    <row r="13908" spans="1:1" hidden="1">
      <c r="A13908" s="5"/>
    </row>
    <row r="13909" spans="1:1" hidden="1">
      <c r="A13909" s="5"/>
    </row>
    <row r="13910" spans="1:1" hidden="1">
      <c r="A13910" s="5"/>
    </row>
    <row r="13911" spans="1:1" hidden="1">
      <c r="A13911" s="5"/>
    </row>
    <row r="13912" spans="1:1" hidden="1">
      <c r="A13912" s="5"/>
    </row>
    <row r="13913" spans="1:1" hidden="1">
      <c r="A13913" s="5"/>
    </row>
    <row r="13914" spans="1:1" hidden="1">
      <c r="A13914" s="5"/>
    </row>
    <row r="13915" spans="1:1" hidden="1">
      <c r="A13915" s="5"/>
    </row>
    <row r="13916" spans="1:1" hidden="1">
      <c r="A13916" s="5"/>
    </row>
    <row r="13917" spans="1:1" hidden="1">
      <c r="A13917" s="5"/>
    </row>
    <row r="13918" spans="1:1" hidden="1">
      <c r="A13918" s="5"/>
    </row>
    <row r="13919" spans="1:1" hidden="1">
      <c r="A13919" s="5"/>
    </row>
    <row r="13920" spans="1:1" hidden="1">
      <c r="A13920" s="5"/>
    </row>
    <row r="13921" spans="1:1" hidden="1">
      <c r="A13921" s="5"/>
    </row>
    <row r="13922" spans="1:1" hidden="1">
      <c r="A13922" s="5"/>
    </row>
    <row r="13923" spans="1:1" hidden="1">
      <c r="A13923" s="5"/>
    </row>
    <row r="13924" spans="1:1" hidden="1">
      <c r="A13924" s="5"/>
    </row>
    <row r="13925" spans="1:1" hidden="1">
      <c r="A13925" s="5"/>
    </row>
    <row r="13926" spans="1:1" hidden="1">
      <c r="A13926" s="5"/>
    </row>
    <row r="13927" spans="1:1" hidden="1">
      <c r="A13927" s="5"/>
    </row>
    <row r="13928" spans="1:1" hidden="1">
      <c r="A13928" s="5"/>
    </row>
    <row r="13929" spans="1:1" hidden="1">
      <c r="A13929" s="5"/>
    </row>
    <row r="13930" spans="1:1" hidden="1">
      <c r="A13930" s="5"/>
    </row>
    <row r="13931" spans="1:1" hidden="1">
      <c r="A13931" s="5"/>
    </row>
    <row r="13932" spans="1:1" hidden="1">
      <c r="A13932" s="5"/>
    </row>
    <row r="13933" spans="1:1" hidden="1">
      <c r="A13933" s="5"/>
    </row>
    <row r="13934" spans="1:1" hidden="1">
      <c r="A13934" s="5"/>
    </row>
    <row r="13935" spans="1:1" hidden="1">
      <c r="A13935" s="5"/>
    </row>
    <row r="13936" spans="1:1" hidden="1">
      <c r="A13936" s="5"/>
    </row>
    <row r="13937" spans="1:1" hidden="1">
      <c r="A13937" s="5"/>
    </row>
    <row r="13938" spans="1:1" hidden="1">
      <c r="A13938" s="5"/>
    </row>
    <row r="13939" spans="1:1" hidden="1">
      <c r="A13939" s="5"/>
    </row>
    <row r="13940" spans="1:1" hidden="1">
      <c r="A13940" s="5"/>
    </row>
    <row r="13941" spans="1:1" hidden="1">
      <c r="A13941" s="5"/>
    </row>
    <row r="13942" spans="1:1" hidden="1">
      <c r="A13942" s="5"/>
    </row>
    <row r="13943" spans="1:1" hidden="1">
      <c r="A13943" s="5"/>
    </row>
    <row r="13944" spans="1:1" hidden="1">
      <c r="A13944" s="5"/>
    </row>
    <row r="13945" spans="1:1" hidden="1">
      <c r="A13945" s="5"/>
    </row>
    <row r="13946" spans="1:1" hidden="1">
      <c r="A13946" s="5"/>
    </row>
    <row r="13947" spans="1:1" hidden="1">
      <c r="A13947" s="5"/>
    </row>
    <row r="13948" spans="1:1" hidden="1">
      <c r="A13948" s="5"/>
    </row>
    <row r="13949" spans="1:1" hidden="1">
      <c r="A13949" s="5"/>
    </row>
    <row r="13950" spans="1:1" hidden="1">
      <c r="A13950" s="5"/>
    </row>
    <row r="13951" spans="1:1" hidden="1">
      <c r="A13951" s="5"/>
    </row>
    <row r="13952" spans="1:1" hidden="1">
      <c r="A13952" s="5"/>
    </row>
    <row r="13953" spans="1:1" hidden="1">
      <c r="A13953" s="5"/>
    </row>
    <row r="13954" spans="1:1" hidden="1">
      <c r="A13954" s="5"/>
    </row>
    <row r="13955" spans="1:1" hidden="1">
      <c r="A13955" s="5"/>
    </row>
    <row r="13956" spans="1:1" hidden="1">
      <c r="A13956" s="5"/>
    </row>
    <row r="13957" spans="1:1" hidden="1">
      <c r="A13957" s="5"/>
    </row>
    <row r="13958" spans="1:1" hidden="1">
      <c r="A13958" s="5"/>
    </row>
    <row r="13959" spans="1:1" hidden="1">
      <c r="A13959" s="5"/>
    </row>
    <row r="13960" spans="1:1" hidden="1">
      <c r="A13960" s="5"/>
    </row>
    <row r="13961" spans="1:1" hidden="1">
      <c r="A13961" s="5"/>
    </row>
    <row r="13962" spans="1:1" hidden="1">
      <c r="A13962" s="5"/>
    </row>
    <row r="13963" spans="1:1" hidden="1">
      <c r="A13963" s="5"/>
    </row>
    <row r="13964" spans="1:1" hidden="1">
      <c r="A13964" s="5"/>
    </row>
    <row r="13965" spans="1:1" hidden="1">
      <c r="A13965" s="5"/>
    </row>
    <row r="13966" spans="1:1" hidden="1">
      <c r="A13966" s="5"/>
    </row>
    <row r="13967" spans="1:1" hidden="1">
      <c r="A13967" s="5"/>
    </row>
    <row r="13968" spans="1:1" hidden="1">
      <c r="A13968" s="5"/>
    </row>
    <row r="13969" spans="1:1" hidden="1">
      <c r="A13969" s="5"/>
    </row>
    <row r="13970" spans="1:1" hidden="1">
      <c r="A13970" s="5"/>
    </row>
    <row r="13971" spans="1:1" hidden="1">
      <c r="A13971" s="5"/>
    </row>
    <row r="13972" spans="1:1" hidden="1">
      <c r="A13972" s="5"/>
    </row>
    <row r="13973" spans="1:1" hidden="1">
      <c r="A13973" s="5"/>
    </row>
    <row r="13974" spans="1:1" hidden="1">
      <c r="A13974" s="5"/>
    </row>
    <row r="13975" spans="1:1" hidden="1">
      <c r="A13975" s="5"/>
    </row>
    <row r="13976" spans="1:1" hidden="1">
      <c r="A13976" s="5"/>
    </row>
    <row r="13977" spans="1:1" hidden="1">
      <c r="A13977" s="5"/>
    </row>
    <row r="13978" spans="1:1" hidden="1">
      <c r="A13978" s="5"/>
    </row>
    <row r="13979" spans="1:1" hidden="1">
      <c r="A13979" s="5"/>
    </row>
    <row r="13980" spans="1:1" hidden="1">
      <c r="A13980" s="5"/>
    </row>
    <row r="13981" spans="1:1" hidden="1">
      <c r="A13981" s="5"/>
    </row>
    <row r="13982" spans="1:1" hidden="1">
      <c r="A13982" s="5"/>
    </row>
    <row r="13983" spans="1:1" hidden="1">
      <c r="A13983" s="5"/>
    </row>
    <row r="13984" spans="1:1" hidden="1">
      <c r="A13984" s="5"/>
    </row>
    <row r="13985" spans="1:1" hidden="1">
      <c r="A13985" s="5"/>
    </row>
    <row r="13986" spans="1:1" hidden="1">
      <c r="A13986" s="5"/>
    </row>
    <row r="13987" spans="1:1" hidden="1">
      <c r="A13987" s="5"/>
    </row>
    <row r="13988" spans="1:1" hidden="1">
      <c r="A13988" s="5"/>
    </row>
    <row r="13989" spans="1:1" hidden="1">
      <c r="A13989" s="5"/>
    </row>
    <row r="13990" spans="1:1" hidden="1">
      <c r="A13990" s="5"/>
    </row>
    <row r="13991" spans="1:1" hidden="1">
      <c r="A13991" s="5"/>
    </row>
    <row r="13992" spans="1:1" hidden="1">
      <c r="A13992" s="5"/>
    </row>
    <row r="13993" spans="1:1" hidden="1">
      <c r="A13993" s="5"/>
    </row>
    <row r="13994" spans="1:1" hidden="1">
      <c r="A13994" s="5"/>
    </row>
    <row r="13995" spans="1:1" hidden="1">
      <c r="A13995" s="5"/>
    </row>
    <row r="13996" spans="1:1" hidden="1">
      <c r="A13996" s="5"/>
    </row>
    <row r="13997" spans="1:1" hidden="1">
      <c r="A13997" s="5"/>
    </row>
    <row r="13998" spans="1:1" hidden="1">
      <c r="A13998" s="5"/>
    </row>
    <row r="13999" spans="1:1" hidden="1">
      <c r="A13999" s="5"/>
    </row>
    <row r="14000" spans="1:1" hidden="1">
      <c r="A14000" s="5"/>
    </row>
    <row r="14001" spans="1:1" hidden="1">
      <c r="A14001" s="5"/>
    </row>
    <row r="14002" spans="1:1" hidden="1">
      <c r="A14002" s="5"/>
    </row>
    <row r="14003" spans="1:1" hidden="1">
      <c r="A14003" s="5"/>
    </row>
    <row r="14004" spans="1:1" hidden="1">
      <c r="A14004" s="5"/>
    </row>
    <row r="14005" spans="1:1" hidden="1">
      <c r="A14005" s="5"/>
    </row>
    <row r="14006" spans="1:1" hidden="1">
      <c r="A14006" s="5"/>
    </row>
    <row r="14007" spans="1:1" hidden="1">
      <c r="A14007" s="5"/>
    </row>
    <row r="14008" spans="1:1" hidden="1">
      <c r="A14008" s="5"/>
    </row>
    <row r="14009" spans="1:1" hidden="1">
      <c r="A14009" s="5"/>
    </row>
    <row r="14010" spans="1:1" hidden="1">
      <c r="A14010" s="5"/>
    </row>
    <row r="14011" spans="1:1" hidden="1">
      <c r="A14011" s="5"/>
    </row>
    <row r="14012" spans="1:1" hidden="1">
      <c r="A14012" s="5"/>
    </row>
    <row r="14013" spans="1:1" hidden="1">
      <c r="A14013" s="5"/>
    </row>
    <row r="14014" spans="1:1" hidden="1">
      <c r="A14014" s="5"/>
    </row>
    <row r="14015" spans="1:1" hidden="1">
      <c r="A14015" s="5"/>
    </row>
    <row r="14016" spans="1:1" hidden="1">
      <c r="A14016" s="5"/>
    </row>
    <row r="14017" spans="1:1" hidden="1">
      <c r="A14017" s="5"/>
    </row>
    <row r="14018" spans="1:1" hidden="1">
      <c r="A14018" s="5"/>
    </row>
    <row r="14019" spans="1:1" hidden="1">
      <c r="A14019" s="5"/>
    </row>
    <row r="14020" spans="1:1" hidden="1">
      <c r="A14020" s="5"/>
    </row>
    <row r="14021" spans="1:1" hidden="1">
      <c r="A14021" s="5"/>
    </row>
    <row r="14022" spans="1:1" hidden="1">
      <c r="A14022" s="5"/>
    </row>
    <row r="14023" spans="1:1" hidden="1">
      <c r="A14023" s="5"/>
    </row>
    <row r="14024" spans="1:1" hidden="1">
      <c r="A14024" s="5"/>
    </row>
    <row r="14025" spans="1:1" hidden="1">
      <c r="A14025" s="5"/>
    </row>
    <row r="14026" spans="1:1" hidden="1">
      <c r="A14026" s="5"/>
    </row>
    <row r="14027" spans="1:1" hidden="1">
      <c r="A14027" s="5"/>
    </row>
    <row r="14028" spans="1:1" hidden="1">
      <c r="A14028" s="5"/>
    </row>
    <row r="14029" spans="1:1" hidden="1">
      <c r="A14029" s="5"/>
    </row>
    <row r="14030" spans="1:1" hidden="1">
      <c r="A14030" s="5"/>
    </row>
    <row r="14031" spans="1:1" hidden="1">
      <c r="A14031" s="5"/>
    </row>
    <row r="14032" spans="1:1" hidden="1">
      <c r="A14032" s="5"/>
    </row>
    <row r="14033" spans="1:1" hidden="1">
      <c r="A14033" s="5"/>
    </row>
    <row r="14034" spans="1:1" hidden="1">
      <c r="A14034" s="5"/>
    </row>
    <row r="14035" spans="1:1" hidden="1">
      <c r="A14035" s="5"/>
    </row>
    <row r="14036" spans="1:1" hidden="1">
      <c r="A14036" s="5"/>
    </row>
    <row r="14037" spans="1:1" hidden="1">
      <c r="A14037" s="5"/>
    </row>
    <row r="14038" spans="1:1" hidden="1">
      <c r="A14038" s="5"/>
    </row>
    <row r="14039" spans="1:1" hidden="1">
      <c r="A14039" s="5"/>
    </row>
    <row r="14040" spans="1:1" hidden="1">
      <c r="A14040" s="5"/>
    </row>
    <row r="14041" spans="1:1" hidden="1">
      <c r="A14041" s="5"/>
    </row>
    <row r="14042" spans="1:1" hidden="1">
      <c r="A14042" s="5"/>
    </row>
    <row r="14043" spans="1:1" hidden="1">
      <c r="A14043" s="5"/>
    </row>
    <row r="14044" spans="1:1" hidden="1">
      <c r="A14044" s="5"/>
    </row>
    <row r="14045" spans="1:1" hidden="1">
      <c r="A14045" s="5"/>
    </row>
    <row r="14046" spans="1:1" hidden="1">
      <c r="A14046" s="5"/>
    </row>
    <row r="14047" spans="1:1" hidden="1">
      <c r="A14047" s="5"/>
    </row>
    <row r="14048" spans="1:1" hidden="1">
      <c r="A14048" s="5"/>
    </row>
    <row r="14049" spans="1:1" hidden="1">
      <c r="A14049" s="5"/>
    </row>
    <row r="14050" spans="1:1" hidden="1">
      <c r="A14050" s="5"/>
    </row>
    <row r="14051" spans="1:1" hidden="1">
      <c r="A14051" s="5"/>
    </row>
    <row r="14052" spans="1:1" hidden="1">
      <c r="A14052" s="5"/>
    </row>
    <row r="14053" spans="1:1" hidden="1">
      <c r="A14053" s="5"/>
    </row>
    <row r="14054" spans="1:1" hidden="1">
      <c r="A14054" s="5"/>
    </row>
    <row r="14055" spans="1:1" hidden="1">
      <c r="A14055" s="5"/>
    </row>
    <row r="14056" spans="1:1" hidden="1">
      <c r="A14056" s="5"/>
    </row>
    <row r="14057" spans="1:1" hidden="1">
      <c r="A14057" s="5"/>
    </row>
    <row r="14058" spans="1:1" hidden="1">
      <c r="A14058" s="5"/>
    </row>
    <row r="14059" spans="1:1" hidden="1">
      <c r="A14059" s="5"/>
    </row>
    <row r="14060" spans="1:1" hidden="1">
      <c r="A14060" s="5"/>
    </row>
    <row r="14061" spans="1:1" hidden="1">
      <c r="A14061" s="5"/>
    </row>
    <row r="14062" spans="1:1" hidden="1">
      <c r="A14062" s="5"/>
    </row>
    <row r="14063" spans="1:1" hidden="1">
      <c r="A14063" s="5"/>
    </row>
    <row r="14064" spans="1:1" hidden="1">
      <c r="A14064" s="5"/>
    </row>
    <row r="14065" spans="1:1" hidden="1">
      <c r="A14065" s="5"/>
    </row>
    <row r="14066" spans="1:1" hidden="1">
      <c r="A14066" s="5"/>
    </row>
    <row r="14067" spans="1:1" hidden="1">
      <c r="A14067" s="5"/>
    </row>
    <row r="14068" spans="1:1" hidden="1">
      <c r="A14068" s="5"/>
    </row>
    <row r="14069" spans="1:1" hidden="1">
      <c r="A14069" s="5"/>
    </row>
    <row r="14070" spans="1:1" hidden="1">
      <c r="A14070" s="5"/>
    </row>
    <row r="14071" spans="1:1" hidden="1">
      <c r="A14071" s="5"/>
    </row>
    <row r="14072" spans="1:1" hidden="1">
      <c r="A14072" s="5"/>
    </row>
    <row r="14073" spans="1:1" hidden="1">
      <c r="A14073" s="5"/>
    </row>
    <row r="14074" spans="1:1" hidden="1">
      <c r="A14074" s="5"/>
    </row>
    <row r="14075" spans="1:1" hidden="1">
      <c r="A14075" s="5"/>
    </row>
    <row r="14076" spans="1:1" hidden="1">
      <c r="A14076" s="5"/>
    </row>
    <row r="14077" spans="1:1" hidden="1">
      <c r="A14077" s="5"/>
    </row>
    <row r="14078" spans="1:1" hidden="1">
      <c r="A14078" s="5"/>
    </row>
    <row r="14079" spans="1:1" hidden="1">
      <c r="A14079" s="5"/>
    </row>
    <row r="14080" spans="1:1" hidden="1">
      <c r="A14080" s="5"/>
    </row>
    <row r="14081" spans="1:1" hidden="1">
      <c r="A14081" s="5"/>
    </row>
    <row r="14082" spans="1:1" hidden="1">
      <c r="A14082" s="5"/>
    </row>
    <row r="14083" spans="1:1" hidden="1">
      <c r="A14083" s="5"/>
    </row>
    <row r="14084" spans="1:1" hidden="1">
      <c r="A14084" s="5"/>
    </row>
    <row r="14085" spans="1:1" hidden="1">
      <c r="A14085" s="5"/>
    </row>
    <row r="14086" spans="1:1" hidden="1">
      <c r="A14086" s="5"/>
    </row>
    <row r="14087" spans="1:1" hidden="1">
      <c r="A14087" s="5"/>
    </row>
    <row r="14088" spans="1:1" hidden="1">
      <c r="A14088" s="5"/>
    </row>
    <row r="14089" spans="1:1" hidden="1">
      <c r="A14089" s="5"/>
    </row>
    <row r="14090" spans="1:1" hidden="1">
      <c r="A14090" s="5"/>
    </row>
    <row r="14091" spans="1:1" hidden="1">
      <c r="A14091" s="5"/>
    </row>
    <row r="14092" spans="1:1" hidden="1">
      <c r="A14092" s="5"/>
    </row>
    <row r="14093" spans="1:1" hidden="1">
      <c r="A14093" s="5"/>
    </row>
    <row r="14094" spans="1:1" hidden="1">
      <c r="A14094" s="5"/>
    </row>
    <row r="14095" spans="1:1" hidden="1">
      <c r="A14095" s="5"/>
    </row>
    <row r="14096" spans="1:1" hidden="1">
      <c r="A14096" s="5"/>
    </row>
    <row r="14097" spans="1:1" hidden="1">
      <c r="A14097" s="5"/>
    </row>
    <row r="14098" spans="1:1" hidden="1">
      <c r="A14098" s="5"/>
    </row>
    <row r="14099" spans="1:1" hidden="1">
      <c r="A14099" s="5"/>
    </row>
    <row r="14100" spans="1:1" hidden="1">
      <c r="A14100" s="5"/>
    </row>
    <row r="14101" spans="1:1" hidden="1">
      <c r="A14101" s="5"/>
    </row>
    <row r="14102" spans="1:1" hidden="1">
      <c r="A14102" s="5"/>
    </row>
    <row r="14103" spans="1:1" hidden="1">
      <c r="A14103" s="5"/>
    </row>
    <row r="14104" spans="1:1" hidden="1">
      <c r="A14104" s="5"/>
    </row>
    <row r="14105" spans="1:1" hidden="1">
      <c r="A14105" s="5"/>
    </row>
    <row r="14106" spans="1:1" hidden="1">
      <c r="A14106" s="5"/>
    </row>
    <row r="14107" spans="1:1" hidden="1">
      <c r="A14107" s="5"/>
    </row>
    <row r="14108" spans="1:1" hidden="1">
      <c r="A14108" s="5"/>
    </row>
    <row r="14109" spans="1:1" hidden="1">
      <c r="A14109" s="5"/>
    </row>
    <row r="14110" spans="1:1" hidden="1">
      <c r="A14110" s="5"/>
    </row>
    <row r="14111" spans="1:1" hidden="1">
      <c r="A14111" s="5"/>
    </row>
    <row r="14112" spans="1:1" hidden="1">
      <c r="A14112" s="5"/>
    </row>
    <row r="14113" spans="1:1" hidden="1">
      <c r="A14113" s="5"/>
    </row>
    <row r="14114" spans="1:1" hidden="1">
      <c r="A14114" s="5"/>
    </row>
    <row r="14115" spans="1:1" hidden="1">
      <c r="A14115" s="5"/>
    </row>
    <row r="14116" spans="1:1" hidden="1">
      <c r="A14116" s="5"/>
    </row>
    <row r="14117" spans="1:1" hidden="1">
      <c r="A14117" s="5"/>
    </row>
    <row r="14118" spans="1:1" hidden="1">
      <c r="A14118" s="5"/>
    </row>
    <row r="14119" spans="1:1" hidden="1">
      <c r="A14119" s="5"/>
    </row>
    <row r="14120" spans="1:1" hidden="1">
      <c r="A14120" s="5"/>
    </row>
    <row r="14121" spans="1:1" hidden="1">
      <c r="A14121" s="5"/>
    </row>
    <row r="14122" spans="1:1" hidden="1">
      <c r="A14122" s="5"/>
    </row>
    <row r="14123" spans="1:1" hidden="1">
      <c r="A14123" s="5"/>
    </row>
    <row r="14124" spans="1:1" hidden="1">
      <c r="A14124" s="5"/>
    </row>
    <row r="14125" spans="1:1" hidden="1">
      <c r="A14125" s="5"/>
    </row>
    <row r="14126" spans="1:1" hidden="1">
      <c r="A14126" s="5"/>
    </row>
    <row r="14127" spans="1:1" hidden="1">
      <c r="A14127" s="5"/>
    </row>
    <row r="14128" spans="1:1" hidden="1">
      <c r="A14128" s="5"/>
    </row>
    <row r="14129" spans="1:1" hidden="1">
      <c r="A14129" s="5"/>
    </row>
    <row r="14130" spans="1:1" hidden="1">
      <c r="A14130" s="5"/>
    </row>
    <row r="14131" spans="1:1" hidden="1">
      <c r="A14131" s="5"/>
    </row>
    <row r="14132" spans="1:1" hidden="1">
      <c r="A14132" s="5"/>
    </row>
    <row r="14133" spans="1:1" hidden="1">
      <c r="A14133" s="5"/>
    </row>
    <row r="14134" spans="1:1" hidden="1">
      <c r="A14134" s="5"/>
    </row>
    <row r="14135" spans="1:1" hidden="1">
      <c r="A14135" s="5"/>
    </row>
    <row r="14136" spans="1:1" hidden="1">
      <c r="A14136" s="5"/>
    </row>
    <row r="14137" spans="1:1" hidden="1">
      <c r="A14137" s="5"/>
    </row>
    <row r="14138" spans="1:1" hidden="1">
      <c r="A14138" s="5"/>
    </row>
    <row r="14139" spans="1:1" hidden="1">
      <c r="A14139" s="5"/>
    </row>
    <row r="14140" spans="1:1" hidden="1">
      <c r="A14140" s="5"/>
    </row>
    <row r="14141" spans="1:1" hidden="1">
      <c r="A14141" s="5"/>
    </row>
    <row r="14142" spans="1:1" hidden="1">
      <c r="A14142" s="5"/>
    </row>
    <row r="14143" spans="1:1" hidden="1">
      <c r="A14143" s="5"/>
    </row>
    <row r="14144" spans="1:1" hidden="1">
      <c r="A14144" s="5"/>
    </row>
    <row r="14145" spans="1:1" hidden="1">
      <c r="A14145" s="5"/>
    </row>
    <row r="14146" spans="1:1" hidden="1">
      <c r="A14146" s="5"/>
    </row>
    <row r="14147" spans="1:1" hidden="1">
      <c r="A14147" s="5"/>
    </row>
    <row r="14148" spans="1:1" hidden="1">
      <c r="A14148" s="5"/>
    </row>
    <row r="14149" spans="1:1" hidden="1">
      <c r="A14149" s="5"/>
    </row>
    <row r="14150" spans="1:1" hidden="1">
      <c r="A14150" s="5"/>
    </row>
    <row r="14151" spans="1:1" hidden="1">
      <c r="A14151" s="5"/>
    </row>
    <row r="14152" spans="1:1" hidden="1">
      <c r="A14152" s="5"/>
    </row>
    <row r="14153" spans="1:1" hidden="1">
      <c r="A14153" s="5"/>
    </row>
    <row r="14154" spans="1:1" hidden="1">
      <c r="A14154" s="5"/>
    </row>
    <row r="14155" spans="1:1" hidden="1">
      <c r="A14155" s="5"/>
    </row>
    <row r="14156" spans="1:1" hidden="1">
      <c r="A14156" s="5"/>
    </row>
    <row r="14157" spans="1:1" hidden="1">
      <c r="A14157" s="5"/>
    </row>
    <row r="14158" spans="1:1" hidden="1">
      <c r="A14158" s="5"/>
    </row>
    <row r="14159" spans="1:1" hidden="1">
      <c r="A14159" s="5"/>
    </row>
    <row r="14160" spans="1:1" hidden="1">
      <c r="A14160" s="5"/>
    </row>
    <row r="14161" spans="1:1" hidden="1">
      <c r="A14161" s="5"/>
    </row>
    <row r="14162" spans="1:1" hidden="1">
      <c r="A14162" s="5"/>
    </row>
    <row r="14163" spans="1:1" hidden="1">
      <c r="A14163" s="5"/>
    </row>
    <row r="14164" spans="1:1" hidden="1">
      <c r="A14164" s="5"/>
    </row>
    <row r="14165" spans="1:1" hidden="1">
      <c r="A14165" s="5"/>
    </row>
    <row r="14166" spans="1:1" hidden="1">
      <c r="A14166" s="5"/>
    </row>
    <row r="14167" spans="1:1" hidden="1">
      <c r="A14167" s="5"/>
    </row>
    <row r="14168" spans="1:1" hidden="1">
      <c r="A14168" s="5"/>
    </row>
    <row r="14169" spans="1:1" hidden="1">
      <c r="A14169" s="5"/>
    </row>
    <row r="14170" spans="1:1" hidden="1">
      <c r="A14170" s="5"/>
    </row>
    <row r="14171" spans="1:1" hidden="1">
      <c r="A14171" s="5"/>
    </row>
    <row r="14172" spans="1:1" hidden="1">
      <c r="A14172" s="5"/>
    </row>
    <row r="14173" spans="1:1" hidden="1">
      <c r="A14173" s="5"/>
    </row>
    <row r="14174" spans="1:1" hidden="1">
      <c r="A14174" s="5"/>
    </row>
    <row r="14175" spans="1:1" hidden="1">
      <c r="A14175" s="5"/>
    </row>
    <row r="14176" spans="1:1" hidden="1">
      <c r="A14176" s="5"/>
    </row>
    <row r="14177" spans="1:1" hidden="1">
      <c r="A14177" s="5"/>
    </row>
    <row r="14178" spans="1:1" hidden="1">
      <c r="A14178" s="5"/>
    </row>
    <row r="14179" spans="1:1" hidden="1">
      <c r="A14179" s="5"/>
    </row>
    <row r="14180" spans="1:1" hidden="1">
      <c r="A14180" s="5"/>
    </row>
    <row r="14181" spans="1:1" hidden="1">
      <c r="A14181" s="5"/>
    </row>
    <row r="14182" spans="1:1" hidden="1">
      <c r="A14182" s="5"/>
    </row>
    <row r="14183" spans="1:1" hidden="1">
      <c r="A14183" s="5"/>
    </row>
    <row r="14184" spans="1:1" hidden="1">
      <c r="A14184" s="5"/>
    </row>
    <row r="14185" spans="1:1" hidden="1">
      <c r="A14185" s="5"/>
    </row>
    <row r="14186" spans="1:1" hidden="1">
      <c r="A14186" s="5"/>
    </row>
    <row r="14187" spans="1:1" hidden="1">
      <c r="A14187" s="5"/>
    </row>
    <row r="14188" spans="1:1" hidden="1">
      <c r="A14188" s="5"/>
    </row>
    <row r="14189" spans="1:1" hidden="1">
      <c r="A14189" s="5"/>
    </row>
    <row r="14190" spans="1:1" hidden="1">
      <c r="A14190" s="5"/>
    </row>
    <row r="14191" spans="1:1" hidden="1">
      <c r="A14191" s="5"/>
    </row>
    <row r="14192" spans="1:1" hidden="1">
      <c r="A14192" s="5"/>
    </row>
    <row r="14193" spans="1:1" hidden="1">
      <c r="A14193" s="5"/>
    </row>
    <row r="14194" spans="1:1" hidden="1">
      <c r="A14194" s="5"/>
    </row>
    <row r="14195" spans="1:1" hidden="1">
      <c r="A14195" s="5"/>
    </row>
    <row r="14196" spans="1:1" hidden="1">
      <c r="A14196" s="5"/>
    </row>
    <row r="14197" spans="1:1" hidden="1">
      <c r="A14197" s="5"/>
    </row>
    <row r="14198" spans="1:1" hidden="1">
      <c r="A14198" s="5"/>
    </row>
    <row r="14199" spans="1:1" hidden="1">
      <c r="A14199" s="5"/>
    </row>
    <row r="14200" spans="1:1" hidden="1">
      <c r="A14200" s="5"/>
    </row>
    <row r="14201" spans="1:1" hidden="1">
      <c r="A14201" s="5"/>
    </row>
    <row r="14202" spans="1:1" hidden="1">
      <c r="A14202" s="5"/>
    </row>
    <row r="14203" spans="1:1" hidden="1">
      <c r="A14203" s="5"/>
    </row>
    <row r="14204" spans="1:1" hidden="1">
      <c r="A14204" s="5"/>
    </row>
    <row r="14205" spans="1:1" hidden="1">
      <c r="A14205" s="5"/>
    </row>
    <row r="14206" spans="1:1" hidden="1">
      <c r="A14206" s="5"/>
    </row>
    <row r="14207" spans="1:1" hidden="1">
      <c r="A14207" s="5"/>
    </row>
    <row r="14208" spans="1:1" hidden="1">
      <c r="A14208" s="5"/>
    </row>
    <row r="14209" spans="1:1" hidden="1">
      <c r="A14209" s="5"/>
    </row>
    <row r="14210" spans="1:1" hidden="1">
      <c r="A14210" s="5"/>
    </row>
    <row r="14211" spans="1:1" hidden="1">
      <c r="A14211" s="5"/>
    </row>
    <row r="14212" spans="1:1" hidden="1">
      <c r="A14212" s="5"/>
    </row>
    <row r="14213" spans="1:1" hidden="1">
      <c r="A14213" s="5"/>
    </row>
    <row r="14214" spans="1:1" hidden="1">
      <c r="A14214" s="5"/>
    </row>
    <row r="14215" spans="1:1" hidden="1">
      <c r="A14215" s="5"/>
    </row>
    <row r="14216" spans="1:1" hidden="1">
      <c r="A14216" s="5"/>
    </row>
    <row r="14217" spans="1:1" hidden="1">
      <c r="A14217" s="5"/>
    </row>
    <row r="14218" spans="1:1" hidden="1">
      <c r="A14218" s="5"/>
    </row>
    <row r="14219" spans="1:1" hidden="1">
      <c r="A14219" s="5"/>
    </row>
    <row r="14220" spans="1:1" hidden="1">
      <c r="A14220" s="5"/>
    </row>
    <row r="14221" spans="1:1" hidden="1">
      <c r="A14221" s="5"/>
    </row>
    <row r="14222" spans="1:1" hidden="1">
      <c r="A14222" s="5"/>
    </row>
    <row r="14223" spans="1:1" hidden="1">
      <c r="A14223" s="5"/>
    </row>
    <row r="14224" spans="1:1" hidden="1">
      <c r="A14224" s="5"/>
    </row>
    <row r="14225" spans="1:1" hidden="1">
      <c r="A14225" s="5"/>
    </row>
    <row r="14226" spans="1:1" hidden="1">
      <c r="A14226" s="5"/>
    </row>
    <row r="14227" spans="1:1" hidden="1">
      <c r="A14227" s="5"/>
    </row>
    <row r="14228" spans="1:1" hidden="1">
      <c r="A14228" s="5"/>
    </row>
    <row r="14229" spans="1:1" hidden="1">
      <c r="A14229" s="5"/>
    </row>
    <row r="14230" spans="1:1" hidden="1">
      <c r="A14230" s="5"/>
    </row>
    <row r="14231" spans="1:1" hidden="1">
      <c r="A14231" s="5"/>
    </row>
    <row r="14232" spans="1:1" hidden="1">
      <c r="A14232" s="5"/>
    </row>
    <row r="14233" spans="1:1" hidden="1">
      <c r="A14233" s="5"/>
    </row>
    <row r="14234" spans="1:1" hidden="1">
      <c r="A14234" s="5"/>
    </row>
    <row r="14235" spans="1:1" hidden="1">
      <c r="A14235" s="5"/>
    </row>
    <row r="14236" spans="1:1" hidden="1">
      <c r="A14236" s="5"/>
    </row>
    <row r="14237" spans="1:1" hidden="1">
      <c r="A14237" s="5"/>
    </row>
    <row r="14238" spans="1:1" hidden="1">
      <c r="A14238" s="5"/>
    </row>
    <row r="14239" spans="1:1" hidden="1">
      <c r="A14239" s="5"/>
    </row>
    <row r="14240" spans="1:1" hidden="1">
      <c r="A14240" s="5"/>
    </row>
    <row r="14241" spans="1:1" hidden="1">
      <c r="A14241" s="5"/>
    </row>
    <row r="14242" spans="1:1" hidden="1">
      <c r="A14242" s="5"/>
    </row>
    <row r="14243" spans="1:1" hidden="1">
      <c r="A14243" s="5"/>
    </row>
    <row r="14244" spans="1:1" hidden="1">
      <c r="A14244" s="5"/>
    </row>
    <row r="14245" spans="1:1" hidden="1">
      <c r="A14245" s="5"/>
    </row>
    <row r="14246" spans="1:1" hidden="1">
      <c r="A14246" s="5"/>
    </row>
    <row r="14247" spans="1:1" hidden="1">
      <c r="A14247" s="5"/>
    </row>
    <row r="14248" spans="1:1" hidden="1">
      <c r="A14248" s="5"/>
    </row>
    <row r="14249" spans="1:1" hidden="1">
      <c r="A14249" s="5"/>
    </row>
    <row r="14250" spans="1:1" hidden="1">
      <c r="A14250" s="5"/>
    </row>
    <row r="14251" spans="1:1" hidden="1">
      <c r="A14251" s="5"/>
    </row>
    <row r="14252" spans="1:1" hidden="1">
      <c r="A14252" s="5"/>
    </row>
    <row r="14253" spans="1:1" hidden="1">
      <c r="A14253" s="5"/>
    </row>
    <row r="14254" spans="1:1" hidden="1">
      <c r="A14254" s="5"/>
    </row>
    <row r="14255" spans="1:1" hidden="1">
      <c r="A14255" s="5"/>
    </row>
    <row r="14256" spans="1:1" hidden="1">
      <c r="A14256" s="5"/>
    </row>
    <row r="14257" spans="1:1" hidden="1">
      <c r="A14257" s="5"/>
    </row>
    <row r="14258" spans="1:1" hidden="1">
      <c r="A14258" s="5"/>
    </row>
    <row r="14259" spans="1:1" hidden="1">
      <c r="A14259" s="5"/>
    </row>
    <row r="14260" spans="1:1" hidden="1">
      <c r="A14260" s="5"/>
    </row>
    <row r="14261" spans="1:1" hidden="1">
      <c r="A14261" s="5"/>
    </row>
    <row r="14262" spans="1:1" hidden="1">
      <c r="A14262" s="5"/>
    </row>
    <row r="14263" spans="1:1" hidden="1">
      <c r="A14263" s="5"/>
    </row>
    <row r="14264" spans="1:1" hidden="1">
      <c r="A14264" s="5"/>
    </row>
    <row r="14265" spans="1:1" hidden="1">
      <c r="A14265" s="5"/>
    </row>
    <row r="14266" spans="1:1" hidden="1">
      <c r="A14266" s="5"/>
    </row>
    <row r="14267" spans="1:1" hidden="1">
      <c r="A14267" s="5"/>
    </row>
    <row r="14268" spans="1:1" hidden="1">
      <c r="A14268" s="5"/>
    </row>
    <row r="14269" spans="1:1" hidden="1">
      <c r="A14269" s="5"/>
    </row>
    <row r="14270" spans="1:1" hidden="1">
      <c r="A14270" s="5"/>
    </row>
    <row r="14271" spans="1:1" hidden="1">
      <c r="A14271" s="5"/>
    </row>
    <row r="14272" spans="1:1" hidden="1">
      <c r="A14272" s="5"/>
    </row>
    <row r="14273" spans="1:1" hidden="1">
      <c r="A14273" s="5"/>
    </row>
    <row r="14274" spans="1:1" hidden="1">
      <c r="A14274" s="5"/>
    </row>
    <row r="14275" spans="1:1" hidden="1">
      <c r="A14275" s="5"/>
    </row>
    <row r="14276" spans="1:1" hidden="1">
      <c r="A14276" s="5"/>
    </row>
    <row r="14277" spans="1:1" hidden="1">
      <c r="A14277" s="5"/>
    </row>
    <row r="14278" spans="1:1" hidden="1">
      <c r="A14278" s="5"/>
    </row>
    <row r="14279" spans="1:1" hidden="1">
      <c r="A14279" s="5"/>
    </row>
    <row r="14280" spans="1:1" hidden="1">
      <c r="A14280" s="5"/>
    </row>
    <row r="14281" spans="1:1" hidden="1">
      <c r="A14281" s="5"/>
    </row>
    <row r="14282" spans="1:1" hidden="1">
      <c r="A14282" s="5"/>
    </row>
    <row r="14283" spans="1:1" hidden="1">
      <c r="A14283" s="5"/>
    </row>
    <row r="14284" spans="1:1" hidden="1">
      <c r="A14284" s="5"/>
    </row>
    <row r="14285" spans="1:1" hidden="1">
      <c r="A14285" s="5"/>
    </row>
    <row r="14286" spans="1:1" hidden="1">
      <c r="A14286" s="5"/>
    </row>
    <row r="14287" spans="1:1" hidden="1">
      <c r="A14287" s="5"/>
    </row>
    <row r="14288" spans="1:1" hidden="1">
      <c r="A14288" s="5"/>
    </row>
    <row r="14289" spans="1:1" hidden="1">
      <c r="A14289" s="5"/>
    </row>
    <row r="14290" spans="1:1" hidden="1">
      <c r="A14290" s="5"/>
    </row>
    <row r="14291" spans="1:1" hidden="1">
      <c r="A14291" s="5"/>
    </row>
    <row r="14292" spans="1:1" hidden="1">
      <c r="A14292" s="5"/>
    </row>
    <row r="14293" spans="1:1" hidden="1">
      <c r="A14293" s="5"/>
    </row>
    <row r="14294" spans="1:1" hidden="1">
      <c r="A14294" s="5"/>
    </row>
    <row r="14295" spans="1:1" hidden="1">
      <c r="A14295" s="5"/>
    </row>
    <row r="14296" spans="1:1" hidden="1">
      <c r="A14296" s="5"/>
    </row>
    <row r="14297" spans="1:1" hidden="1">
      <c r="A14297" s="5"/>
    </row>
    <row r="14298" spans="1:1" hidden="1">
      <c r="A14298" s="5"/>
    </row>
    <row r="14299" spans="1:1" hidden="1">
      <c r="A14299" s="5"/>
    </row>
    <row r="14300" spans="1:1" hidden="1">
      <c r="A14300" s="5"/>
    </row>
    <row r="14301" spans="1:1" hidden="1">
      <c r="A14301" s="5"/>
    </row>
    <row r="14302" spans="1:1" hidden="1">
      <c r="A14302" s="5"/>
    </row>
    <row r="14303" spans="1:1" hidden="1">
      <c r="A14303" s="5"/>
    </row>
    <row r="14304" spans="1:1" hidden="1">
      <c r="A14304" s="5"/>
    </row>
    <row r="14305" spans="1:1" hidden="1">
      <c r="A14305" s="5"/>
    </row>
    <row r="14306" spans="1:1" hidden="1">
      <c r="A14306" s="5"/>
    </row>
    <row r="14307" spans="1:1" hidden="1">
      <c r="A14307" s="5"/>
    </row>
    <row r="14308" spans="1:1" hidden="1">
      <c r="A14308" s="5"/>
    </row>
    <row r="14309" spans="1:1" hidden="1">
      <c r="A14309" s="5"/>
    </row>
    <row r="14310" spans="1:1" hidden="1">
      <c r="A14310" s="5"/>
    </row>
    <row r="14311" spans="1:1" hidden="1">
      <c r="A14311" s="5"/>
    </row>
    <row r="14312" spans="1:1" hidden="1">
      <c r="A14312" s="5"/>
    </row>
    <row r="14313" spans="1:1" hidden="1">
      <c r="A14313" s="5"/>
    </row>
    <row r="14314" spans="1:1" hidden="1">
      <c r="A14314" s="5"/>
    </row>
    <row r="14315" spans="1:1" hidden="1">
      <c r="A14315" s="5"/>
    </row>
    <row r="14316" spans="1:1" hidden="1">
      <c r="A14316" s="5"/>
    </row>
    <row r="14317" spans="1:1" hidden="1">
      <c r="A14317" s="5"/>
    </row>
    <row r="14318" spans="1:1" hidden="1">
      <c r="A14318" s="5"/>
    </row>
    <row r="14319" spans="1:1" hidden="1">
      <c r="A14319" s="5"/>
    </row>
    <row r="14320" spans="1:1" hidden="1">
      <c r="A14320" s="5"/>
    </row>
    <row r="14321" spans="1:1" hidden="1">
      <c r="A14321" s="5"/>
    </row>
    <row r="14322" spans="1:1" hidden="1">
      <c r="A14322" s="5"/>
    </row>
    <row r="14323" spans="1:1" hidden="1">
      <c r="A14323" s="5"/>
    </row>
    <row r="14324" spans="1:1" hidden="1">
      <c r="A14324" s="5"/>
    </row>
    <row r="14325" spans="1:1" hidden="1">
      <c r="A14325" s="5"/>
    </row>
    <row r="14326" spans="1:1" hidden="1">
      <c r="A14326" s="5"/>
    </row>
    <row r="14327" spans="1:1" hidden="1">
      <c r="A14327" s="5"/>
    </row>
    <row r="14328" spans="1:1" hidden="1">
      <c r="A14328" s="5"/>
    </row>
    <row r="14329" spans="1:1" hidden="1">
      <c r="A14329" s="5"/>
    </row>
    <row r="14330" spans="1:1" hidden="1">
      <c r="A14330" s="5"/>
    </row>
    <row r="14331" spans="1:1" hidden="1">
      <c r="A14331" s="5"/>
    </row>
    <row r="14332" spans="1:1" hidden="1">
      <c r="A14332" s="5"/>
    </row>
    <row r="14333" spans="1:1" hidden="1">
      <c r="A14333" s="5"/>
    </row>
    <row r="14334" spans="1:1" hidden="1">
      <c r="A14334" s="5"/>
    </row>
    <row r="14335" spans="1:1" hidden="1">
      <c r="A14335" s="5"/>
    </row>
    <row r="14336" spans="1:1" hidden="1">
      <c r="A14336" s="5"/>
    </row>
    <row r="14337" spans="1:1" hidden="1">
      <c r="A14337" s="5"/>
    </row>
    <row r="14338" spans="1:1" hidden="1">
      <c r="A14338" s="5"/>
    </row>
    <row r="14339" spans="1:1" hidden="1">
      <c r="A14339" s="5"/>
    </row>
    <row r="14340" spans="1:1" hidden="1">
      <c r="A14340" s="5"/>
    </row>
    <row r="14341" spans="1:1" hidden="1">
      <c r="A14341" s="5"/>
    </row>
    <row r="14342" spans="1:1" hidden="1">
      <c r="A14342" s="5"/>
    </row>
    <row r="14343" spans="1:1" hidden="1">
      <c r="A14343" s="5"/>
    </row>
    <row r="14344" spans="1:1" hidden="1">
      <c r="A14344" s="5"/>
    </row>
    <row r="14345" spans="1:1" hidden="1">
      <c r="A14345" s="5"/>
    </row>
    <row r="14346" spans="1:1" hidden="1">
      <c r="A14346" s="5"/>
    </row>
    <row r="14347" spans="1:1" hidden="1">
      <c r="A14347" s="5"/>
    </row>
    <row r="14348" spans="1:1" hidden="1">
      <c r="A14348" s="5"/>
    </row>
    <row r="14349" spans="1:1" hidden="1">
      <c r="A14349" s="5"/>
    </row>
    <row r="14350" spans="1:1" hidden="1">
      <c r="A14350" s="5"/>
    </row>
    <row r="14351" spans="1:1" hidden="1">
      <c r="A14351" s="5"/>
    </row>
    <row r="14352" spans="1:1" hidden="1">
      <c r="A14352" s="5"/>
    </row>
    <row r="14353" spans="1:1" hidden="1">
      <c r="A14353" s="5"/>
    </row>
    <row r="14354" spans="1:1" hidden="1">
      <c r="A14354" s="5"/>
    </row>
    <row r="14355" spans="1:1" hidden="1">
      <c r="A14355" s="5"/>
    </row>
    <row r="14356" spans="1:1" hidden="1">
      <c r="A14356" s="5"/>
    </row>
    <row r="14357" spans="1:1" hidden="1">
      <c r="A14357" s="5"/>
    </row>
    <row r="14358" spans="1:1" hidden="1">
      <c r="A14358" s="5"/>
    </row>
    <row r="14359" spans="1:1" hidden="1">
      <c r="A14359" s="5"/>
    </row>
    <row r="14360" spans="1:1" hidden="1">
      <c r="A14360" s="5"/>
    </row>
    <row r="14361" spans="1:1" hidden="1">
      <c r="A14361" s="5"/>
    </row>
    <row r="14362" spans="1:1" hidden="1">
      <c r="A14362" s="5"/>
    </row>
    <row r="14363" spans="1:1" hidden="1">
      <c r="A14363" s="5"/>
    </row>
    <row r="14364" spans="1:1" hidden="1">
      <c r="A14364" s="5"/>
    </row>
    <row r="14365" spans="1:1" hidden="1">
      <c r="A14365" s="5"/>
    </row>
    <row r="14366" spans="1:1" hidden="1">
      <c r="A14366" s="5"/>
    </row>
    <row r="14367" spans="1:1" hidden="1">
      <c r="A14367" s="5"/>
    </row>
    <row r="14368" spans="1:1" hidden="1">
      <c r="A14368" s="5"/>
    </row>
    <row r="14369" spans="1:1" hidden="1">
      <c r="A14369" s="5"/>
    </row>
    <row r="14370" spans="1:1" hidden="1">
      <c r="A14370" s="5"/>
    </row>
    <row r="14371" spans="1:1" hidden="1">
      <c r="A14371" s="5"/>
    </row>
    <row r="14372" spans="1:1" hidden="1">
      <c r="A14372" s="5"/>
    </row>
    <row r="14373" spans="1:1" hidden="1">
      <c r="A14373" s="5"/>
    </row>
    <row r="14374" spans="1:1" hidden="1">
      <c r="A14374" s="5"/>
    </row>
    <row r="14375" spans="1:1" hidden="1">
      <c r="A14375" s="5"/>
    </row>
    <row r="14376" spans="1:1" hidden="1">
      <c r="A14376" s="5"/>
    </row>
    <row r="14377" spans="1:1" hidden="1">
      <c r="A14377" s="5"/>
    </row>
    <row r="14378" spans="1:1" hidden="1">
      <c r="A14378" s="5"/>
    </row>
    <row r="14379" spans="1:1" hidden="1">
      <c r="A14379" s="5"/>
    </row>
    <row r="14380" spans="1:1" hidden="1">
      <c r="A14380" s="5"/>
    </row>
    <row r="14381" spans="1:1" hidden="1">
      <c r="A14381" s="5"/>
    </row>
    <row r="14382" spans="1:1" hidden="1">
      <c r="A14382" s="5"/>
    </row>
    <row r="14383" spans="1:1" hidden="1">
      <c r="A14383" s="5"/>
    </row>
    <row r="14384" spans="1:1" hidden="1">
      <c r="A14384" s="5"/>
    </row>
    <row r="14385" spans="1:1" hidden="1">
      <c r="A14385" s="5"/>
    </row>
    <row r="14386" spans="1:1" hidden="1">
      <c r="A14386" s="5"/>
    </row>
    <row r="14387" spans="1:1" hidden="1">
      <c r="A14387" s="5"/>
    </row>
    <row r="14388" spans="1:1" hidden="1">
      <c r="A14388" s="5"/>
    </row>
    <row r="14389" spans="1:1" hidden="1">
      <c r="A14389" s="5"/>
    </row>
    <row r="14390" spans="1:1" hidden="1">
      <c r="A14390" s="5"/>
    </row>
    <row r="14391" spans="1:1" hidden="1">
      <c r="A14391" s="5"/>
    </row>
    <row r="14392" spans="1:1" hidden="1">
      <c r="A14392" s="5"/>
    </row>
    <row r="14393" spans="1:1" hidden="1">
      <c r="A14393" s="5"/>
    </row>
    <row r="14394" spans="1:1" hidden="1">
      <c r="A14394" s="5"/>
    </row>
    <row r="14395" spans="1:1" hidden="1">
      <c r="A14395" s="5"/>
    </row>
    <row r="14396" spans="1:1" hidden="1">
      <c r="A14396" s="5"/>
    </row>
    <row r="14397" spans="1:1" hidden="1">
      <c r="A14397" s="5"/>
    </row>
    <row r="14398" spans="1:1" hidden="1">
      <c r="A14398" s="5"/>
    </row>
    <row r="14399" spans="1:1" hidden="1">
      <c r="A14399" s="5"/>
    </row>
    <row r="14400" spans="1:1" hidden="1">
      <c r="A14400" s="5"/>
    </row>
    <row r="14401" spans="1:1" hidden="1">
      <c r="A14401" s="5"/>
    </row>
    <row r="14402" spans="1:1" hidden="1">
      <c r="A14402" s="5"/>
    </row>
    <row r="14403" spans="1:1" hidden="1">
      <c r="A14403" s="5"/>
    </row>
    <row r="14404" spans="1:1" hidden="1">
      <c r="A14404" s="5"/>
    </row>
    <row r="14405" spans="1:1" hidden="1">
      <c r="A14405" s="5"/>
    </row>
    <row r="14406" spans="1:1" hidden="1">
      <c r="A14406" s="5"/>
    </row>
    <row r="14407" spans="1:1" hidden="1">
      <c r="A14407" s="5"/>
    </row>
    <row r="14408" spans="1:1" hidden="1">
      <c r="A14408" s="5"/>
    </row>
    <row r="14409" spans="1:1" hidden="1">
      <c r="A14409" s="5"/>
    </row>
    <row r="14410" spans="1:1" hidden="1">
      <c r="A14410" s="5"/>
    </row>
    <row r="14411" spans="1:1" hidden="1">
      <c r="A14411" s="5"/>
    </row>
    <row r="14412" spans="1:1" hidden="1">
      <c r="A14412" s="5"/>
    </row>
    <row r="14413" spans="1:1" hidden="1">
      <c r="A14413" s="5"/>
    </row>
    <row r="14414" spans="1:1" hidden="1">
      <c r="A14414" s="5"/>
    </row>
    <row r="14415" spans="1:1" hidden="1">
      <c r="A14415" s="5"/>
    </row>
    <row r="14416" spans="1:1" hidden="1">
      <c r="A14416" s="5"/>
    </row>
    <row r="14417" spans="1:1" hidden="1">
      <c r="A14417" s="5"/>
    </row>
    <row r="14418" spans="1:1" hidden="1">
      <c r="A14418" s="5"/>
    </row>
    <row r="14419" spans="1:1" hidden="1">
      <c r="A14419" s="5"/>
    </row>
    <row r="14420" spans="1:1" hidden="1">
      <c r="A14420" s="5"/>
    </row>
    <row r="14421" spans="1:1" hidden="1">
      <c r="A14421" s="5"/>
    </row>
    <row r="14422" spans="1:1" hidden="1">
      <c r="A14422" s="5"/>
    </row>
    <row r="14423" spans="1:1" hidden="1">
      <c r="A14423" s="5"/>
    </row>
    <row r="14424" spans="1:1" hidden="1">
      <c r="A14424" s="5"/>
    </row>
    <row r="14425" spans="1:1" hidden="1">
      <c r="A14425" s="5"/>
    </row>
    <row r="14426" spans="1:1" hidden="1">
      <c r="A14426" s="5"/>
    </row>
    <row r="14427" spans="1:1" hidden="1">
      <c r="A14427" s="5"/>
    </row>
    <row r="14428" spans="1:1" hidden="1">
      <c r="A14428" s="5"/>
    </row>
    <row r="14429" spans="1:1" hidden="1">
      <c r="A14429" s="5"/>
    </row>
    <row r="14430" spans="1:1" hidden="1">
      <c r="A14430" s="5"/>
    </row>
    <row r="14431" spans="1:1" hidden="1">
      <c r="A14431" s="5"/>
    </row>
    <row r="14432" spans="1:1" hidden="1">
      <c r="A14432" s="5"/>
    </row>
    <row r="14433" spans="1:1" hidden="1">
      <c r="A14433" s="5"/>
    </row>
    <row r="14434" spans="1:1" hidden="1">
      <c r="A14434" s="5"/>
    </row>
    <row r="14435" spans="1:1" hidden="1">
      <c r="A14435" s="5"/>
    </row>
    <row r="14436" spans="1:1" hidden="1">
      <c r="A14436" s="5"/>
    </row>
    <row r="14437" spans="1:1" hidden="1">
      <c r="A14437" s="5"/>
    </row>
    <row r="14438" spans="1:1" hidden="1">
      <c r="A14438" s="5"/>
    </row>
    <row r="14439" spans="1:1" hidden="1">
      <c r="A14439" s="5"/>
    </row>
    <row r="14440" spans="1:1" hidden="1">
      <c r="A14440" s="5"/>
    </row>
    <row r="14441" spans="1:1" hidden="1">
      <c r="A14441" s="5"/>
    </row>
    <row r="14442" spans="1:1" hidden="1">
      <c r="A14442" s="5"/>
    </row>
    <row r="14443" spans="1:1" hidden="1">
      <c r="A14443" s="5"/>
    </row>
    <row r="14444" spans="1:1" hidden="1">
      <c r="A14444" s="5"/>
    </row>
    <row r="14445" spans="1:1" hidden="1">
      <c r="A14445" s="5"/>
    </row>
    <row r="14446" spans="1:1" hidden="1">
      <c r="A14446" s="5"/>
    </row>
    <row r="14447" spans="1:1" hidden="1">
      <c r="A14447" s="5"/>
    </row>
    <row r="14448" spans="1:1" hidden="1">
      <c r="A14448" s="5"/>
    </row>
    <row r="14449" spans="1:1" hidden="1">
      <c r="A14449" s="5"/>
    </row>
    <row r="14450" spans="1:1" hidden="1">
      <c r="A14450" s="5"/>
    </row>
    <row r="14451" spans="1:1" hidden="1">
      <c r="A14451" s="5"/>
    </row>
    <row r="14452" spans="1:1" hidden="1">
      <c r="A14452" s="5"/>
    </row>
    <row r="14453" spans="1:1" hidden="1">
      <c r="A14453" s="5"/>
    </row>
    <row r="14454" spans="1:1" hidden="1">
      <c r="A14454" s="5"/>
    </row>
    <row r="14455" spans="1:1" hidden="1">
      <c r="A14455" s="5"/>
    </row>
    <row r="14456" spans="1:1" hidden="1">
      <c r="A14456" s="5"/>
    </row>
    <row r="14457" spans="1:1" hidden="1">
      <c r="A14457" s="5"/>
    </row>
    <row r="14458" spans="1:1" hidden="1">
      <c r="A14458" s="5"/>
    </row>
    <row r="14459" spans="1:1" hidden="1">
      <c r="A14459" s="5"/>
    </row>
    <row r="14460" spans="1:1" hidden="1">
      <c r="A14460" s="5"/>
    </row>
    <row r="14461" spans="1:1" hidden="1">
      <c r="A14461" s="5"/>
    </row>
    <row r="14462" spans="1:1" hidden="1">
      <c r="A14462" s="5"/>
    </row>
    <row r="14463" spans="1:1" hidden="1">
      <c r="A14463" s="5"/>
    </row>
    <row r="14464" spans="1:1" hidden="1">
      <c r="A14464" s="5"/>
    </row>
    <row r="14465" spans="1:1" hidden="1">
      <c r="A14465" s="5"/>
    </row>
    <row r="14466" spans="1:1" hidden="1">
      <c r="A14466" s="5"/>
    </row>
    <row r="14467" spans="1:1" hidden="1">
      <c r="A14467" s="5"/>
    </row>
    <row r="14468" spans="1:1" hidden="1">
      <c r="A14468" s="5"/>
    </row>
    <row r="14469" spans="1:1" hidden="1">
      <c r="A14469" s="5"/>
    </row>
    <row r="14470" spans="1:1" hidden="1">
      <c r="A14470" s="5"/>
    </row>
    <row r="14471" spans="1:1" hidden="1">
      <c r="A14471" s="5"/>
    </row>
    <row r="14472" spans="1:1" hidden="1">
      <c r="A14472" s="5"/>
    </row>
    <row r="14473" spans="1:1" hidden="1">
      <c r="A14473" s="5"/>
    </row>
    <row r="14474" spans="1:1" hidden="1">
      <c r="A14474" s="5"/>
    </row>
    <row r="14475" spans="1:1" hidden="1">
      <c r="A14475" s="5"/>
    </row>
    <row r="14476" spans="1:1" hidden="1">
      <c r="A14476" s="5"/>
    </row>
    <row r="14477" spans="1:1" hidden="1">
      <c r="A14477" s="5"/>
    </row>
    <row r="14478" spans="1:1" hidden="1">
      <c r="A14478" s="5"/>
    </row>
    <row r="14479" spans="1:1" hidden="1">
      <c r="A14479" s="5"/>
    </row>
    <row r="14480" spans="1:1" hidden="1">
      <c r="A14480" s="5"/>
    </row>
    <row r="14481" spans="1:1" hidden="1">
      <c r="A14481" s="5"/>
    </row>
    <row r="14482" spans="1:1" hidden="1">
      <c r="A14482" s="5"/>
    </row>
    <row r="14483" spans="1:1" hidden="1">
      <c r="A14483" s="5"/>
    </row>
    <row r="14484" spans="1:1" hidden="1">
      <c r="A14484" s="5"/>
    </row>
    <row r="14485" spans="1:1" hidden="1">
      <c r="A14485" s="5"/>
    </row>
    <row r="14486" spans="1:1" hidden="1">
      <c r="A14486" s="5"/>
    </row>
    <row r="14487" spans="1:1" hidden="1">
      <c r="A14487" s="5"/>
    </row>
    <row r="14488" spans="1:1" hidden="1">
      <c r="A14488" s="5"/>
    </row>
    <row r="14489" spans="1:1" hidden="1">
      <c r="A14489" s="5"/>
    </row>
    <row r="14490" spans="1:1" hidden="1">
      <c r="A14490" s="5"/>
    </row>
    <row r="14491" spans="1:1" hidden="1">
      <c r="A14491" s="5"/>
    </row>
    <row r="14492" spans="1:1" hidden="1">
      <c r="A14492" s="5"/>
    </row>
    <row r="14493" spans="1:1" hidden="1">
      <c r="A14493" s="5"/>
    </row>
    <row r="14494" spans="1:1" hidden="1">
      <c r="A14494" s="5"/>
    </row>
    <row r="14495" spans="1:1" hidden="1">
      <c r="A14495" s="5"/>
    </row>
    <row r="14496" spans="1:1" hidden="1">
      <c r="A14496" s="5"/>
    </row>
    <row r="14497" spans="1:1" hidden="1">
      <c r="A14497" s="5"/>
    </row>
    <row r="14498" spans="1:1" hidden="1">
      <c r="A14498" s="5"/>
    </row>
    <row r="14499" spans="1:1" hidden="1">
      <c r="A14499" s="5"/>
    </row>
    <row r="14500" spans="1:1" hidden="1">
      <c r="A14500" s="5"/>
    </row>
    <row r="14501" spans="1:1" hidden="1">
      <c r="A14501" s="5"/>
    </row>
    <row r="14502" spans="1:1" hidden="1">
      <c r="A14502" s="5"/>
    </row>
    <row r="14503" spans="1:1" hidden="1">
      <c r="A14503" s="5"/>
    </row>
    <row r="14504" spans="1:1" hidden="1">
      <c r="A14504" s="5"/>
    </row>
    <row r="14505" spans="1:1" hidden="1">
      <c r="A14505" s="5"/>
    </row>
    <row r="14506" spans="1:1" hidden="1">
      <c r="A14506" s="5"/>
    </row>
    <row r="14507" spans="1:1" hidden="1">
      <c r="A14507" s="5"/>
    </row>
    <row r="14508" spans="1:1" hidden="1">
      <c r="A14508" s="5"/>
    </row>
    <row r="14509" spans="1:1" hidden="1">
      <c r="A14509" s="5"/>
    </row>
    <row r="14510" spans="1:1" hidden="1">
      <c r="A14510" s="5"/>
    </row>
    <row r="14511" spans="1:1" hidden="1">
      <c r="A14511" s="5"/>
    </row>
    <row r="14512" spans="1:1" hidden="1">
      <c r="A14512" s="5"/>
    </row>
    <row r="14513" spans="1:1" hidden="1">
      <c r="A14513" s="5"/>
    </row>
    <row r="14514" spans="1:1" hidden="1">
      <c r="A14514" s="5"/>
    </row>
    <row r="14515" spans="1:1" hidden="1">
      <c r="A14515" s="5"/>
    </row>
    <row r="14516" spans="1:1" hidden="1">
      <c r="A14516" s="5"/>
    </row>
    <row r="14517" spans="1:1" hidden="1">
      <c r="A14517" s="5"/>
    </row>
    <row r="14518" spans="1:1" hidden="1">
      <c r="A14518" s="5"/>
    </row>
    <row r="14519" spans="1:1" hidden="1">
      <c r="A14519" s="5"/>
    </row>
    <row r="14520" spans="1:1" hidden="1">
      <c r="A14520" s="5"/>
    </row>
    <row r="14521" spans="1:1" hidden="1">
      <c r="A14521" s="5"/>
    </row>
    <row r="14522" spans="1:1" hidden="1">
      <c r="A14522" s="5"/>
    </row>
    <row r="14523" spans="1:1" hidden="1">
      <c r="A14523" s="5"/>
    </row>
    <row r="14524" spans="1:1" hidden="1">
      <c r="A14524" s="5"/>
    </row>
    <row r="14525" spans="1:1" hidden="1">
      <c r="A14525" s="5"/>
    </row>
    <row r="14526" spans="1:1" hidden="1">
      <c r="A14526" s="5"/>
    </row>
    <row r="14527" spans="1:1" hidden="1">
      <c r="A14527" s="5"/>
    </row>
    <row r="14528" spans="1:1" hidden="1">
      <c r="A14528" s="5"/>
    </row>
    <row r="14529" spans="1:1" hidden="1">
      <c r="A14529" s="5"/>
    </row>
    <row r="14530" spans="1:1" hidden="1">
      <c r="A14530" s="5"/>
    </row>
    <row r="14531" spans="1:1" hidden="1">
      <c r="A14531" s="5"/>
    </row>
    <row r="14532" spans="1:1" hidden="1">
      <c r="A14532" s="5"/>
    </row>
    <row r="14533" spans="1:1" hidden="1">
      <c r="A14533" s="5"/>
    </row>
    <row r="14534" spans="1:1" hidden="1">
      <c r="A14534" s="5"/>
    </row>
    <row r="14535" spans="1:1" hidden="1">
      <c r="A14535" s="5"/>
    </row>
    <row r="14536" spans="1:1" hidden="1">
      <c r="A14536" s="5"/>
    </row>
    <row r="14537" spans="1:1" hidden="1">
      <c r="A14537" s="5"/>
    </row>
    <row r="14538" spans="1:1" hidden="1">
      <c r="A14538" s="5"/>
    </row>
    <row r="14539" spans="1:1" hidden="1">
      <c r="A14539" s="5"/>
    </row>
    <row r="14540" spans="1:1" hidden="1">
      <c r="A14540" s="5"/>
    </row>
    <row r="14541" spans="1:1" hidden="1">
      <c r="A14541" s="5"/>
    </row>
    <row r="14542" spans="1:1" hidden="1">
      <c r="A14542" s="5"/>
    </row>
    <row r="14543" spans="1:1" hidden="1">
      <c r="A14543" s="5"/>
    </row>
    <row r="14544" spans="1:1" hidden="1">
      <c r="A14544" s="5"/>
    </row>
    <row r="14545" spans="1:1" hidden="1">
      <c r="A14545" s="5"/>
    </row>
    <row r="14546" spans="1:1" hidden="1">
      <c r="A14546" s="5"/>
    </row>
    <row r="14547" spans="1:1" hidden="1">
      <c r="A14547" s="5"/>
    </row>
    <row r="14548" spans="1:1" hidden="1">
      <c r="A14548" s="5"/>
    </row>
    <row r="14549" spans="1:1" hidden="1">
      <c r="A14549" s="5"/>
    </row>
    <row r="14550" spans="1:1" hidden="1">
      <c r="A14550" s="5"/>
    </row>
    <row r="14551" spans="1:1" hidden="1">
      <c r="A14551" s="5"/>
    </row>
    <row r="14552" spans="1:1" hidden="1">
      <c r="A14552" s="5"/>
    </row>
    <row r="14553" spans="1:1" hidden="1">
      <c r="A14553" s="5"/>
    </row>
    <row r="14554" spans="1:1" hidden="1">
      <c r="A14554" s="5"/>
    </row>
    <row r="14555" spans="1:1" hidden="1">
      <c r="A14555" s="5"/>
    </row>
    <row r="14556" spans="1:1" hidden="1">
      <c r="A14556" s="5"/>
    </row>
    <row r="14557" spans="1:1" hidden="1">
      <c r="A14557" s="5"/>
    </row>
    <row r="14558" spans="1:1" hidden="1">
      <c r="A14558" s="5"/>
    </row>
    <row r="14559" spans="1:1" hidden="1">
      <c r="A14559" s="5"/>
    </row>
    <row r="14560" spans="1:1" hidden="1">
      <c r="A14560" s="5"/>
    </row>
    <row r="14561" spans="1:1" hidden="1">
      <c r="A14561" s="5"/>
    </row>
    <row r="14562" spans="1:1" hidden="1">
      <c r="A14562" s="5"/>
    </row>
    <row r="14563" spans="1:1" hidden="1">
      <c r="A14563" s="5"/>
    </row>
    <row r="14564" spans="1:1" hidden="1">
      <c r="A14564" s="5"/>
    </row>
    <row r="14565" spans="1:1" hidden="1">
      <c r="A14565" s="5"/>
    </row>
    <row r="14566" spans="1:1" hidden="1">
      <c r="A14566" s="5"/>
    </row>
    <row r="14567" spans="1:1" hidden="1">
      <c r="A14567" s="5"/>
    </row>
    <row r="14568" spans="1:1" hidden="1">
      <c r="A14568" s="5"/>
    </row>
    <row r="14569" spans="1:1" hidden="1">
      <c r="A14569" s="5"/>
    </row>
    <row r="14570" spans="1:1" hidden="1">
      <c r="A14570" s="5"/>
    </row>
    <row r="14571" spans="1:1" hidden="1">
      <c r="A14571" s="5"/>
    </row>
    <row r="14572" spans="1:1" hidden="1">
      <c r="A14572" s="5"/>
    </row>
    <row r="14573" spans="1:1" hidden="1">
      <c r="A14573" s="5"/>
    </row>
    <row r="14574" spans="1:1" hidden="1">
      <c r="A14574" s="5"/>
    </row>
    <row r="14575" spans="1:1" hidden="1">
      <c r="A14575" s="5"/>
    </row>
    <row r="14576" spans="1:1" hidden="1">
      <c r="A14576" s="5"/>
    </row>
    <row r="14577" spans="1:1" hidden="1">
      <c r="A14577" s="5"/>
    </row>
    <row r="14578" spans="1:1" hidden="1">
      <c r="A14578" s="5"/>
    </row>
    <row r="14579" spans="1:1" hidden="1">
      <c r="A14579" s="5"/>
    </row>
    <row r="14580" spans="1:1" hidden="1">
      <c r="A14580" s="5"/>
    </row>
    <row r="14581" spans="1:1" hidden="1">
      <c r="A14581" s="5"/>
    </row>
    <row r="14582" spans="1:1" hidden="1">
      <c r="A14582" s="5"/>
    </row>
    <row r="14583" spans="1:1" hidden="1">
      <c r="A14583" s="5"/>
    </row>
    <row r="14584" spans="1:1" hidden="1">
      <c r="A14584" s="5"/>
    </row>
    <row r="14585" spans="1:1" hidden="1">
      <c r="A14585" s="5"/>
    </row>
    <row r="14586" spans="1:1" hidden="1">
      <c r="A14586" s="5"/>
    </row>
    <row r="14587" spans="1:1" hidden="1">
      <c r="A14587" s="5"/>
    </row>
    <row r="14588" spans="1:1" hidden="1">
      <c r="A14588" s="5"/>
    </row>
    <row r="14589" spans="1:1" hidden="1">
      <c r="A14589" s="5"/>
    </row>
    <row r="14590" spans="1:1" hidden="1">
      <c r="A14590" s="5"/>
    </row>
    <row r="14591" spans="1:1" hidden="1">
      <c r="A14591" s="5"/>
    </row>
    <row r="14592" spans="1:1" hidden="1">
      <c r="A14592" s="5"/>
    </row>
    <row r="14593" spans="1:1" hidden="1">
      <c r="A14593" s="5"/>
    </row>
    <row r="14594" spans="1:1" hidden="1">
      <c r="A14594" s="5"/>
    </row>
    <row r="14595" spans="1:1" hidden="1">
      <c r="A14595" s="5"/>
    </row>
    <row r="14596" spans="1:1" hidden="1">
      <c r="A14596" s="5"/>
    </row>
    <row r="14597" spans="1:1" hidden="1">
      <c r="A14597" s="5"/>
    </row>
    <row r="14598" spans="1:1" hidden="1">
      <c r="A14598" s="5"/>
    </row>
    <row r="14599" spans="1:1" hidden="1">
      <c r="A14599" s="5"/>
    </row>
    <row r="14600" spans="1:1" hidden="1">
      <c r="A14600" s="5"/>
    </row>
    <row r="14601" spans="1:1" hidden="1">
      <c r="A14601" s="5"/>
    </row>
    <row r="14602" spans="1:1" hidden="1">
      <c r="A14602" s="5"/>
    </row>
    <row r="14603" spans="1:1" hidden="1">
      <c r="A14603" s="5"/>
    </row>
    <row r="14604" spans="1:1" hidden="1">
      <c r="A14604" s="5"/>
    </row>
    <row r="14605" spans="1:1" hidden="1">
      <c r="A14605" s="5"/>
    </row>
    <row r="14606" spans="1:1" hidden="1">
      <c r="A14606" s="5"/>
    </row>
    <row r="14607" spans="1:1" hidden="1">
      <c r="A14607" s="5"/>
    </row>
    <row r="14608" spans="1:1" hidden="1">
      <c r="A14608" s="5"/>
    </row>
    <row r="14609" spans="1:1" hidden="1">
      <c r="A14609" s="5"/>
    </row>
    <row r="14610" spans="1:1" hidden="1">
      <c r="A14610" s="5"/>
    </row>
    <row r="14611" spans="1:1" hidden="1">
      <c r="A14611" s="5"/>
    </row>
    <row r="14612" spans="1:1" hidden="1">
      <c r="A14612" s="5"/>
    </row>
    <row r="14613" spans="1:1" hidden="1">
      <c r="A14613" s="5"/>
    </row>
    <row r="14614" spans="1:1" hidden="1">
      <c r="A14614" s="5"/>
    </row>
    <row r="14615" spans="1:1" hidden="1">
      <c r="A14615" s="5"/>
    </row>
    <row r="14616" spans="1:1" hidden="1">
      <c r="A14616" s="5"/>
    </row>
    <row r="14617" spans="1:1" hidden="1">
      <c r="A14617" s="5"/>
    </row>
    <row r="14618" spans="1:1" hidden="1">
      <c r="A14618" s="5"/>
    </row>
    <row r="14619" spans="1:1" hidden="1">
      <c r="A14619" s="5"/>
    </row>
    <row r="14620" spans="1:1" hidden="1">
      <c r="A14620" s="5"/>
    </row>
    <row r="14621" spans="1:1" hidden="1">
      <c r="A14621" s="5"/>
    </row>
    <row r="14622" spans="1:1" hidden="1">
      <c r="A14622" s="5"/>
    </row>
    <row r="14623" spans="1:1" hidden="1">
      <c r="A14623" s="5"/>
    </row>
    <row r="14624" spans="1:1" hidden="1">
      <c r="A14624" s="5"/>
    </row>
    <row r="14625" spans="1:1" hidden="1">
      <c r="A14625" s="5"/>
    </row>
    <row r="14626" spans="1:1" hidden="1">
      <c r="A14626" s="5"/>
    </row>
    <row r="14627" spans="1:1" hidden="1">
      <c r="A14627" s="5"/>
    </row>
    <row r="14628" spans="1:1" hidden="1">
      <c r="A14628" s="5"/>
    </row>
    <row r="14629" spans="1:1" hidden="1">
      <c r="A14629" s="5"/>
    </row>
    <row r="14630" spans="1:1" hidden="1">
      <c r="A14630" s="5"/>
    </row>
    <row r="14631" spans="1:1" hidden="1">
      <c r="A14631" s="5"/>
    </row>
    <row r="14632" spans="1:1" hidden="1">
      <c r="A14632" s="5"/>
    </row>
    <row r="14633" spans="1:1" hidden="1">
      <c r="A14633" s="5"/>
    </row>
    <row r="14634" spans="1:1" hidden="1">
      <c r="A14634" s="5"/>
    </row>
    <row r="14635" spans="1:1" hidden="1">
      <c r="A14635" s="5"/>
    </row>
    <row r="14636" spans="1:1" hidden="1">
      <c r="A14636" s="5"/>
    </row>
    <row r="14637" spans="1:1" hidden="1">
      <c r="A14637" s="5"/>
    </row>
    <row r="14638" spans="1:1" hidden="1">
      <c r="A14638" s="5"/>
    </row>
    <row r="14639" spans="1:1" hidden="1">
      <c r="A14639" s="5"/>
    </row>
    <row r="14640" spans="1:1" hidden="1">
      <c r="A14640" s="5"/>
    </row>
    <row r="14641" spans="1:1" hidden="1">
      <c r="A14641" s="5"/>
    </row>
    <row r="14642" spans="1:1" hidden="1">
      <c r="A14642" s="5"/>
    </row>
    <row r="14643" spans="1:1" hidden="1">
      <c r="A14643" s="5"/>
    </row>
    <row r="14644" spans="1:1" hidden="1">
      <c r="A14644" s="5"/>
    </row>
    <row r="14645" spans="1:1" hidden="1">
      <c r="A14645" s="5"/>
    </row>
    <row r="14646" spans="1:1" hidden="1">
      <c r="A14646" s="5"/>
    </row>
    <row r="14647" spans="1:1" hidden="1">
      <c r="A14647" s="5"/>
    </row>
    <row r="14648" spans="1:1" hidden="1">
      <c r="A14648" s="5"/>
    </row>
    <row r="14649" spans="1:1" hidden="1">
      <c r="A14649" s="5"/>
    </row>
    <row r="14650" spans="1:1" hidden="1">
      <c r="A14650" s="5"/>
    </row>
    <row r="14651" spans="1:1" hidden="1">
      <c r="A14651" s="5"/>
    </row>
    <row r="14652" spans="1:1" hidden="1">
      <c r="A14652" s="5"/>
    </row>
    <row r="14653" spans="1:1" hidden="1">
      <c r="A14653" s="5"/>
    </row>
    <row r="14654" spans="1:1" hidden="1">
      <c r="A14654" s="5"/>
    </row>
    <row r="14655" spans="1:1" hidden="1">
      <c r="A14655" s="5"/>
    </row>
    <row r="14656" spans="1:1" hidden="1">
      <c r="A14656" s="5"/>
    </row>
    <row r="14657" spans="1:1" hidden="1">
      <c r="A14657" s="5"/>
    </row>
    <row r="14658" spans="1:1" hidden="1">
      <c r="A14658" s="5"/>
    </row>
    <row r="14659" spans="1:1" hidden="1">
      <c r="A14659" s="5"/>
    </row>
    <row r="14660" spans="1:1" hidden="1">
      <c r="A14660" s="5"/>
    </row>
    <row r="14661" spans="1:1" hidden="1">
      <c r="A14661" s="5"/>
    </row>
    <row r="14662" spans="1:1" hidden="1">
      <c r="A14662" s="5"/>
    </row>
    <row r="14663" spans="1:1" hidden="1">
      <c r="A14663" s="5"/>
    </row>
    <row r="14664" spans="1:1" hidden="1">
      <c r="A14664" s="5"/>
    </row>
    <row r="14665" spans="1:1" hidden="1">
      <c r="A14665" s="5"/>
    </row>
    <row r="14666" spans="1:1" hidden="1">
      <c r="A14666" s="5"/>
    </row>
    <row r="14667" spans="1:1" hidden="1">
      <c r="A14667" s="5"/>
    </row>
    <row r="14668" spans="1:1" hidden="1">
      <c r="A14668" s="5"/>
    </row>
    <row r="14669" spans="1:1" hidden="1">
      <c r="A14669" s="5"/>
    </row>
    <row r="14670" spans="1:1" hidden="1">
      <c r="A14670" s="5"/>
    </row>
    <row r="14671" spans="1:1" hidden="1">
      <c r="A14671" s="5"/>
    </row>
    <row r="14672" spans="1:1" hidden="1">
      <c r="A14672" s="5"/>
    </row>
    <row r="14673" spans="1:1" hidden="1">
      <c r="A14673" s="5"/>
    </row>
    <row r="14674" spans="1:1" hidden="1">
      <c r="A14674" s="5"/>
    </row>
    <row r="14675" spans="1:1" hidden="1">
      <c r="A14675" s="5"/>
    </row>
    <row r="14676" spans="1:1" hidden="1">
      <c r="A14676" s="5"/>
    </row>
    <row r="14677" spans="1:1" hidden="1">
      <c r="A14677" s="5"/>
    </row>
    <row r="14678" spans="1:1" hidden="1">
      <c r="A14678" s="5"/>
    </row>
    <row r="14679" spans="1:1" hidden="1">
      <c r="A14679" s="5"/>
    </row>
    <row r="14680" spans="1:1" hidden="1">
      <c r="A14680" s="5"/>
    </row>
    <row r="14681" spans="1:1" hidden="1">
      <c r="A14681" s="5"/>
    </row>
    <row r="14682" spans="1:1" hidden="1">
      <c r="A14682" s="5"/>
    </row>
    <row r="14683" spans="1:1" hidden="1">
      <c r="A14683" s="5"/>
    </row>
    <row r="14684" spans="1:1" hidden="1">
      <c r="A14684" s="5"/>
    </row>
    <row r="14685" spans="1:1" hidden="1">
      <c r="A14685" s="5"/>
    </row>
    <row r="14686" spans="1:1" hidden="1">
      <c r="A14686" s="5"/>
    </row>
    <row r="14687" spans="1:1" hidden="1">
      <c r="A14687" s="5"/>
    </row>
    <row r="14688" spans="1:1" hidden="1">
      <c r="A14688" s="5"/>
    </row>
    <row r="14689" spans="1:1" hidden="1">
      <c r="A14689" s="5"/>
    </row>
    <row r="14690" spans="1:1" hidden="1">
      <c r="A14690" s="5"/>
    </row>
    <row r="14691" spans="1:1" hidden="1">
      <c r="A14691" s="5"/>
    </row>
    <row r="14692" spans="1:1" hidden="1">
      <c r="A14692" s="5"/>
    </row>
    <row r="14693" spans="1:1" hidden="1">
      <c r="A14693" s="5"/>
    </row>
    <row r="14694" spans="1:1" hidden="1">
      <c r="A14694" s="5"/>
    </row>
    <row r="14695" spans="1:1" hidden="1">
      <c r="A14695" s="5"/>
    </row>
    <row r="14696" spans="1:1" hidden="1">
      <c r="A14696" s="5"/>
    </row>
    <row r="14697" spans="1:1" hidden="1">
      <c r="A14697" s="5"/>
    </row>
    <row r="14698" spans="1:1" hidden="1">
      <c r="A14698" s="5"/>
    </row>
    <row r="14699" spans="1:1" hidden="1">
      <c r="A14699" s="5"/>
    </row>
    <row r="14700" spans="1:1" hidden="1">
      <c r="A14700" s="5"/>
    </row>
    <row r="14701" spans="1:1" hidden="1">
      <c r="A14701" s="5"/>
    </row>
    <row r="14702" spans="1:1" hidden="1">
      <c r="A14702" s="5"/>
    </row>
    <row r="14703" spans="1:1" hidden="1">
      <c r="A14703" s="5"/>
    </row>
    <row r="14704" spans="1:1" hidden="1">
      <c r="A14704" s="5"/>
    </row>
    <row r="14705" spans="1:1" hidden="1">
      <c r="A14705" s="5"/>
    </row>
    <row r="14706" spans="1:1" hidden="1">
      <c r="A14706" s="5"/>
    </row>
    <row r="14707" spans="1:1" hidden="1">
      <c r="A14707" s="5"/>
    </row>
    <row r="14708" spans="1:1" hidden="1">
      <c r="A14708" s="5"/>
    </row>
    <row r="14709" spans="1:1" hidden="1">
      <c r="A14709" s="5"/>
    </row>
    <row r="14710" spans="1:1" hidden="1">
      <c r="A14710" s="5"/>
    </row>
    <row r="14711" spans="1:1" hidden="1">
      <c r="A14711" s="5"/>
    </row>
    <row r="14712" spans="1:1" hidden="1">
      <c r="A14712" s="5"/>
    </row>
    <row r="14713" spans="1:1" hidden="1">
      <c r="A14713" s="5"/>
    </row>
    <row r="14714" spans="1:1" hidden="1">
      <c r="A14714" s="5"/>
    </row>
    <row r="14715" spans="1:1" hidden="1">
      <c r="A14715" s="5"/>
    </row>
    <row r="14716" spans="1:1" hidden="1">
      <c r="A14716" s="5"/>
    </row>
    <row r="14717" spans="1:1" hidden="1">
      <c r="A14717" s="5"/>
    </row>
    <row r="14718" spans="1:1" hidden="1">
      <c r="A14718" s="5"/>
    </row>
    <row r="14719" spans="1:1" hidden="1">
      <c r="A14719" s="5"/>
    </row>
    <row r="14720" spans="1:1" hidden="1">
      <c r="A14720" s="5"/>
    </row>
    <row r="14721" spans="1:1" hidden="1">
      <c r="A14721" s="5"/>
    </row>
    <row r="14722" spans="1:1" hidden="1">
      <c r="A14722" s="5"/>
    </row>
    <row r="14723" spans="1:1" hidden="1">
      <c r="A14723" s="5"/>
    </row>
    <row r="14724" spans="1:1" hidden="1">
      <c r="A14724" s="5"/>
    </row>
    <row r="14725" spans="1:1" hidden="1">
      <c r="A14725" s="5"/>
    </row>
    <row r="14726" spans="1:1" hidden="1">
      <c r="A14726" s="5"/>
    </row>
    <row r="14727" spans="1:1" hidden="1">
      <c r="A14727" s="5"/>
    </row>
    <row r="14728" spans="1:1" hidden="1">
      <c r="A14728" s="5"/>
    </row>
    <row r="14729" spans="1:1" hidden="1">
      <c r="A14729" s="5"/>
    </row>
    <row r="14730" spans="1:1" hidden="1">
      <c r="A14730" s="5"/>
    </row>
    <row r="14731" spans="1:1" hidden="1">
      <c r="A14731" s="5"/>
    </row>
    <row r="14732" spans="1:1" hidden="1">
      <c r="A14732" s="5"/>
    </row>
    <row r="14733" spans="1:1" hidden="1">
      <c r="A14733" s="5"/>
    </row>
    <row r="14734" spans="1:1" hidden="1">
      <c r="A14734" s="5"/>
    </row>
    <row r="14735" spans="1:1" hidden="1">
      <c r="A14735" s="5"/>
    </row>
    <row r="14736" spans="1:1" hidden="1">
      <c r="A14736" s="5"/>
    </row>
    <row r="14737" spans="1:1" hidden="1">
      <c r="A14737" s="5"/>
    </row>
    <row r="14738" spans="1:1" hidden="1">
      <c r="A14738" s="5"/>
    </row>
    <row r="14739" spans="1:1" hidden="1">
      <c r="A14739" s="5"/>
    </row>
    <row r="14740" spans="1:1" hidden="1">
      <c r="A14740" s="5"/>
    </row>
    <row r="14741" spans="1:1" hidden="1">
      <c r="A14741" s="5"/>
    </row>
    <row r="14742" spans="1:1" hidden="1">
      <c r="A14742" s="5"/>
    </row>
    <row r="14743" spans="1:1" hidden="1">
      <c r="A14743" s="5"/>
    </row>
    <row r="14744" spans="1:1" hidden="1">
      <c r="A14744" s="5"/>
    </row>
    <row r="14745" spans="1:1" hidden="1">
      <c r="A14745" s="5"/>
    </row>
    <row r="14746" spans="1:1" hidden="1">
      <c r="A14746" s="5"/>
    </row>
    <row r="14747" spans="1:1" hidden="1">
      <c r="A14747" s="5"/>
    </row>
    <row r="14748" spans="1:1" hidden="1">
      <c r="A14748" s="5"/>
    </row>
    <row r="14749" spans="1:1" hidden="1">
      <c r="A14749" s="5"/>
    </row>
    <row r="14750" spans="1:1" hidden="1">
      <c r="A14750" s="5"/>
    </row>
    <row r="14751" spans="1:1" hidden="1">
      <c r="A14751" s="5"/>
    </row>
    <row r="14752" spans="1:1" hidden="1">
      <c r="A14752" s="5"/>
    </row>
    <row r="14753" spans="1:1" hidden="1">
      <c r="A14753" s="5"/>
    </row>
    <row r="14754" spans="1:1" hidden="1">
      <c r="A14754" s="5"/>
    </row>
    <row r="14755" spans="1:1" hidden="1">
      <c r="A14755" s="5"/>
    </row>
    <row r="14756" spans="1:1" hidden="1">
      <c r="A14756" s="5"/>
    </row>
    <row r="14757" spans="1:1" hidden="1">
      <c r="A14757" s="5"/>
    </row>
    <row r="14758" spans="1:1" hidden="1">
      <c r="A14758" s="5"/>
    </row>
    <row r="14759" spans="1:1" hidden="1">
      <c r="A14759" s="5"/>
    </row>
    <row r="14760" spans="1:1" hidden="1">
      <c r="A14760" s="5"/>
    </row>
    <row r="14761" spans="1:1" hidden="1">
      <c r="A14761" s="5"/>
    </row>
    <row r="14762" spans="1:1" hidden="1">
      <c r="A14762" s="5"/>
    </row>
    <row r="14763" spans="1:1" hidden="1">
      <c r="A14763" s="5"/>
    </row>
    <row r="14764" spans="1:1" hidden="1">
      <c r="A14764" s="5"/>
    </row>
    <row r="14765" spans="1:1" hidden="1">
      <c r="A14765" s="5"/>
    </row>
    <row r="14766" spans="1:1" hidden="1">
      <c r="A14766" s="5"/>
    </row>
    <row r="14767" spans="1:1" hidden="1">
      <c r="A14767" s="5"/>
    </row>
    <row r="14768" spans="1:1" hidden="1">
      <c r="A14768" s="5"/>
    </row>
    <row r="14769" spans="1:1" hidden="1">
      <c r="A14769" s="5"/>
    </row>
    <row r="14770" spans="1:1" hidden="1">
      <c r="A14770" s="5"/>
    </row>
    <row r="14771" spans="1:1" hidden="1">
      <c r="A14771" s="5"/>
    </row>
    <row r="14772" spans="1:1" hidden="1">
      <c r="A14772" s="5"/>
    </row>
    <row r="14773" spans="1:1" hidden="1">
      <c r="A14773" s="5"/>
    </row>
    <row r="14774" spans="1:1" hidden="1">
      <c r="A14774" s="5"/>
    </row>
    <row r="14775" spans="1:1" hidden="1">
      <c r="A14775" s="5"/>
    </row>
    <row r="14776" spans="1:1" hidden="1">
      <c r="A14776" s="5"/>
    </row>
    <row r="14777" spans="1:1" hidden="1">
      <c r="A14777" s="5"/>
    </row>
    <row r="14778" spans="1:1" hidden="1">
      <c r="A14778" s="5"/>
    </row>
    <row r="14779" spans="1:1" hidden="1">
      <c r="A14779" s="5"/>
    </row>
    <row r="14780" spans="1:1" hidden="1">
      <c r="A14780" s="5"/>
    </row>
    <row r="14781" spans="1:1" hidden="1">
      <c r="A14781" s="5"/>
    </row>
    <row r="14782" spans="1:1" hidden="1">
      <c r="A14782" s="5"/>
    </row>
    <row r="14783" spans="1:1" hidden="1">
      <c r="A14783" s="5"/>
    </row>
    <row r="14784" spans="1:1" hidden="1">
      <c r="A14784" s="5"/>
    </row>
    <row r="14785" spans="1:1" hidden="1">
      <c r="A14785" s="5"/>
    </row>
    <row r="14786" spans="1:1" hidden="1">
      <c r="A14786" s="5"/>
    </row>
    <row r="14787" spans="1:1" hidden="1">
      <c r="A14787" s="5"/>
    </row>
    <row r="14788" spans="1:1" hidden="1">
      <c r="A14788" s="5"/>
    </row>
    <row r="14789" spans="1:1" hidden="1">
      <c r="A14789" s="5"/>
    </row>
    <row r="14790" spans="1:1" hidden="1">
      <c r="A14790" s="5"/>
    </row>
    <row r="14791" spans="1:1" hidden="1">
      <c r="A14791" s="5"/>
    </row>
    <row r="14792" spans="1:1" hidden="1">
      <c r="A14792" s="5"/>
    </row>
    <row r="14793" spans="1:1" hidden="1">
      <c r="A14793" s="5"/>
    </row>
    <row r="14794" spans="1:1" hidden="1">
      <c r="A14794" s="5"/>
    </row>
    <row r="14795" spans="1:1" hidden="1">
      <c r="A14795" s="5"/>
    </row>
    <row r="14796" spans="1:1" hidden="1">
      <c r="A14796" s="5"/>
    </row>
    <row r="14797" spans="1:1" hidden="1">
      <c r="A14797" s="5"/>
    </row>
    <row r="14798" spans="1:1" hidden="1">
      <c r="A14798" s="5"/>
    </row>
    <row r="14799" spans="1:1" hidden="1">
      <c r="A14799" s="5"/>
    </row>
    <row r="14800" spans="1:1" hidden="1">
      <c r="A14800" s="5"/>
    </row>
    <row r="14801" spans="1:1" hidden="1">
      <c r="A14801" s="5"/>
    </row>
    <row r="14802" spans="1:1" hidden="1">
      <c r="A14802" s="5"/>
    </row>
    <row r="14803" spans="1:1" hidden="1">
      <c r="A14803" s="5"/>
    </row>
    <row r="14804" spans="1:1" hidden="1">
      <c r="A14804" s="5"/>
    </row>
    <row r="14805" spans="1:1" hidden="1">
      <c r="A14805" s="5"/>
    </row>
    <row r="14806" spans="1:1" hidden="1">
      <c r="A14806" s="5"/>
    </row>
    <row r="14807" spans="1:1" hidden="1">
      <c r="A14807" s="5"/>
    </row>
    <row r="14808" spans="1:1" hidden="1">
      <c r="A14808" s="5"/>
    </row>
    <row r="14809" spans="1:1" hidden="1">
      <c r="A14809" s="5"/>
    </row>
    <row r="14810" spans="1:1" hidden="1">
      <c r="A14810" s="5"/>
    </row>
    <row r="14811" spans="1:1" hidden="1">
      <c r="A14811" s="5"/>
    </row>
    <row r="14812" spans="1:1" hidden="1">
      <c r="A14812" s="5"/>
    </row>
    <row r="14813" spans="1:1" hidden="1">
      <c r="A14813" s="5"/>
    </row>
    <row r="14814" spans="1:1" hidden="1">
      <c r="A14814" s="5"/>
    </row>
    <row r="14815" spans="1:1" hidden="1">
      <c r="A14815" s="5"/>
    </row>
    <row r="14816" spans="1:1" hidden="1">
      <c r="A14816" s="5"/>
    </row>
    <row r="14817" spans="1:1" hidden="1">
      <c r="A14817" s="5"/>
    </row>
    <row r="14818" spans="1:1" hidden="1">
      <c r="A14818" s="5"/>
    </row>
    <row r="14819" spans="1:1" hidden="1">
      <c r="A14819" s="5"/>
    </row>
    <row r="14820" spans="1:1" hidden="1">
      <c r="A14820" s="5"/>
    </row>
    <row r="14821" spans="1:1" hidden="1">
      <c r="A14821" s="5"/>
    </row>
    <row r="14822" spans="1:1" hidden="1">
      <c r="A14822" s="5"/>
    </row>
    <row r="14823" spans="1:1" hidden="1">
      <c r="A14823" s="5"/>
    </row>
    <row r="14824" spans="1:1" hidden="1">
      <c r="A14824" s="5"/>
    </row>
    <row r="14825" spans="1:1" hidden="1">
      <c r="A14825" s="5"/>
    </row>
    <row r="14826" spans="1:1" hidden="1">
      <c r="A14826" s="5"/>
    </row>
    <row r="14827" spans="1:1" hidden="1">
      <c r="A14827" s="5"/>
    </row>
    <row r="14828" spans="1:1" hidden="1">
      <c r="A14828" s="5"/>
    </row>
    <row r="14829" spans="1:1" hidden="1">
      <c r="A14829" s="5"/>
    </row>
    <row r="14830" spans="1:1" hidden="1">
      <c r="A14830" s="5"/>
    </row>
    <row r="14831" spans="1:1" hidden="1">
      <c r="A14831" s="5"/>
    </row>
    <row r="14832" spans="1:1" hidden="1">
      <c r="A14832" s="5"/>
    </row>
    <row r="14833" spans="1:1" hidden="1">
      <c r="A14833" s="5"/>
    </row>
    <row r="14834" spans="1:1" hidden="1">
      <c r="A14834" s="5"/>
    </row>
    <row r="14835" spans="1:1" hidden="1">
      <c r="A14835" s="5"/>
    </row>
    <row r="14836" spans="1:1" hidden="1">
      <c r="A14836" s="5"/>
    </row>
    <row r="14837" spans="1:1" hidden="1">
      <c r="A14837" s="5"/>
    </row>
    <row r="14838" spans="1:1" hidden="1">
      <c r="A14838" s="5"/>
    </row>
    <row r="14839" spans="1:1" hidden="1">
      <c r="A14839" s="5"/>
    </row>
    <row r="14840" spans="1:1" hidden="1">
      <c r="A14840" s="5"/>
    </row>
    <row r="14841" spans="1:1" hidden="1">
      <c r="A14841" s="5"/>
    </row>
    <row r="14842" spans="1:1" hidden="1">
      <c r="A14842" s="5"/>
    </row>
    <row r="14843" spans="1:1" hidden="1">
      <c r="A14843" s="5"/>
    </row>
    <row r="14844" spans="1:1" hidden="1">
      <c r="A14844" s="5"/>
    </row>
    <row r="14845" spans="1:1" hidden="1">
      <c r="A14845" s="5"/>
    </row>
    <row r="14846" spans="1:1" hidden="1">
      <c r="A14846" s="5"/>
    </row>
    <row r="14847" spans="1:1" hidden="1">
      <c r="A14847" s="5"/>
    </row>
    <row r="14848" spans="1:1" hidden="1">
      <c r="A14848" s="5"/>
    </row>
    <row r="14849" spans="1:1" hidden="1">
      <c r="A14849" s="5"/>
    </row>
    <row r="14850" spans="1:1" hidden="1">
      <c r="A14850" s="5"/>
    </row>
    <row r="14851" spans="1:1" hidden="1">
      <c r="A14851" s="5"/>
    </row>
    <row r="14852" spans="1:1" hidden="1">
      <c r="A14852" s="5"/>
    </row>
    <row r="14853" spans="1:1" hidden="1">
      <c r="A14853" s="5"/>
    </row>
    <row r="14854" spans="1:1" hidden="1">
      <c r="A14854" s="5"/>
    </row>
    <row r="14855" spans="1:1" hidden="1">
      <c r="A14855" s="5"/>
    </row>
    <row r="14856" spans="1:1" hidden="1">
      <c r="A14856" s="5"/>
    </row>
    <row r="14857" spans="1:1" hidden="1">
      <c r="A14857" s="5"/>
    </row>
    <row r="14858" spans="1:1" hidden="1">
      <c r="A14858" s="5"/>
    </row>
    <row r="14859" spans="1:1" hidden="1">
      <c r="A14859" s="5"/>
    </row>
    <row r="14860" spans="1:1" hidden="1">
      <c r="A14860" s="5"/>
    </row>
    <row r="14861" spans="1:1" hidden="1">
      <c r="A14861" s="5"/>
    </row>
    <row r="14862" spans="1:1" hidden="1">
      <c r="A14862" s="5"/>
    </row>
    <row r="14863" spans="1:1" hidden="1">
      <c r="A14863" s="5"/>
    </row>
    <row r="14864" spans="1:1" hidden="1">
      <c r="A14864" s="5"/>
    </row>
    <row r="14865" spans="1:1" hidden="1">
      <c r="A14865" s="5"/>
    </row>
    <row r="14866" spans="1:1" hidden="1">
      <c r="A14866" s="5"/>
    </row>
    <row r="14867" spans="1:1" hidden="1">
      <c r="A14867" s="5"/>
    </row>
    <row r="14868" spans="1:1" hidden="1">
      <c r="A14868" s="5"/>
    </row>
    <row r="14869" spans="1:1" hidden="1">
      <c r="A14869" s="5"/>
    </row>
    <row r="14870" spans="1:1" hidden="1">
      <c r="A14870" s="5"/>
    </row>
    <row r="14871" spans="1:1" hidden="1">
      <c r="A14871" s="5"/>
    </row>
    <row r="14872" spans="1:1" hidden="1">
      <c r="A14872" s="5"/>
    </row>
    <row r="14873" spans="1:1" hidden="1">
      <c r="A14873" s="5"/>
    </row>
    <row r="14874" spans="1:1" hidden="1">
      <c r="A14874" s="5"/>
    </row>
    <row r="14875" spans="1:1" hidden="1">
      <c r="A14875" s="5"/>
    </row>
    <row r="14876" spans="1:1" hidden="1">
      <c r="A14876" s="5"/>
    </row>
    <row r="14877" spans="1:1" hidden="1">
      <c r="A14877" s="5"/>
    </row>
    <row r="14878" spans="1:1" hidden="1">
      <c r="A14878" s="5"/>
    </row>
    <row r="14879" spans="1:1" hidden="1">
      <c r="A14879" s="5"/>
    </row>
    <row r="14880" spans="1:1" hidden="1">
      <c r="A14880" s="5"/>
    </row>
    <row r="14881" spans="1:1" hidden="1">
      <c r="A14881" s="5"/>
    </row>
    <row r="14882" spans="1:1" hidden="1">
      <c r="A14882" s="5"/>
    </row>
    <row r="14883" spans="1:1" hidden="1">
      <c r="A14883" s="5"/>
    </row>
    <row r="14884" spans="1:1" hidden="1">
      <c r="A14884" s="5"/>
    </row>
    <row r="14885" spans="1:1" hidden="1">
      <c r="A14885" s="5"/>
    </row>
    <row r="14886" spans="1:1" hidden="1">
      <c r="A14886" s="5"/>
    </row>
    <row r="14887" spans="1:1" hidden="1">
      <c r="A14887" s="5"/>
    </row>
    <row r="14888" spans="1:1" hidden="1">
      <c r="A14888" s="5"/>
    </row>
    <row r="14889" spans="1:1" hidden="1">
      <c r="A14889" s="5"/>
    </row>
    <row r="14890" spans="1:1" hidden="1">
      <c r="A14890" s="5"/>
    </row>
    <row r="14891" spans="1:1" hidden="1">
      <c r="A14891" s="5"/>
    </row>
    <row r="14892" spans="1:1" hidden="1">
      <c r="A14892" s="5"/>
    </row>
    <row r="14893" spans="1:1" hidden="1">
      <c r="A14893" s="5"/>
    </row>
    <row r="14894" spans="1:1" hidden="1">
      <c r="A14894" s="5"/>
    </row>
    <row r="14895" spans="1:1" hidden="1">
      <c r="A14895" s="5"/>
    </row>
    <row r="14896" spans="1:1" hidden="1">
      <c r="A14896" s="5"/>
    </row>
    <row r="14897" spans="1:1" hidden="1">
      <c r="A14897" s="5"/>
    </row>
    <row r="14898" spans="1:1" hidden="1">
      <c r="A14898" s="5"/>
    </row>
    <row r="14899" spans="1:1" hidden="1">
      <c r="A14899" s="5"/>
    </row>
    <row r="14900" spans="1:1" hidden="1">
      <c r="A14900" s="5"/>
    </row>
    <row r="14901" spans="1:1" hidden="1">
      <c r="A14901" s="5"/>
    </row>
    <row r="14902" spans="1:1" hidden="1">
      <c r="A14902" s="5"/>
    </row>
    <row r="14903" spans="1:1" hidden="1">
      <c r="A14903" s="5"/>
    </row>
    <row r="14904" spans="1:1" hidden="1">
      <c r="A14904" s="5"/>
    </row>
    <row r="14905" spans="1:1" hidden="1">
      <c r="A14905" s="5"/>
    </row>
    <row r="14906" spans="1:1" hidden="1">
      <c r="A14906" s="5"/>
    </row>
    <row r="14907" spans="1:1" hidden="1">
      <c r="A14907" s="5"/>
    </row>
    <row r="14908" spans="1:1" hidden="1">
      <c r="A14908" s="5"/>
    </row>
    <row r="14909" spans="1:1" hidden="1">
      <c r="A14909" s="5"/>
    </row>
    <row r="14910" spans="1:1" hidden="1">
      <c r="A14910" s="5"/>
    </row>
    <row r="14911" spans="1:1" hidden="1">
      <c r="A14911" s="5"/>
    </row>
    <row r="14912" spans="1:1" hidden="1">
      <c r="A14912" s="5"/>
    </row>
    <row r="14913" spans="1:1" hidden="1">
      <c r="A14913" s="5"/>
    </row>
    <row r="14914" spans="1:1" hidden="1">
      <c r="A14914" s="5"/>
    </row>
    <row r="14915" spans="1:1" hidden="1">
      <c r="A14915" s="5"/>
    </row>
    <row r="14916" spans="1:1" hidden="1">
      <c r="A14916" s="5"/>
    </row>
    <row r="14917" spans="1:1" hidden="1">
      <c r="A14917" s="5"/>
    </row>
    <row r="14918" spans="1:1" hidden="1">
      <c r="A14918" s="5"/>
    </row>
    <row r="14919" spans="1:1" hidden="1">
      <c r="A14919" s="5"/>
    </row>
    <row r="14920" spans="1:1" hidden="1">
      <c r="A14920" s="5"/>
    </row>
    <row r="14921" spans="1:1" hidden="1">
      <c r="A14921" s="5"/>
    </row>
    <row r="14922" spans="1:1" hidden="1">
      <c r="A14922" s="5"/>
    </row>
    <row r="14923" spans="1:1" hidden="1">
      <c r="A14923" s="5"/>
    </row>
    <row r="14924" spans="1:1" hidden="1">
      <c r="A14924" s="5"/>
    </row>
    <row r="14925" spans="1:1" hidden="1">
      <c r="A14925" s="5"/>
    </row>
    <row r="14926" spans="1:1" hidden="1">
      <c r="A14926" s="5"/>
    </row>
    <row r="14927" spans="1:1" hidden="1">
      <c r="A14927" s="5"/>
    </row>
    <row r="14928" spans="1:1" hidden="1">
      <c r="A14928" s="5"/>
    </row>
    <row r="14929" spans="1:1" hidden="1">
      <c r="A14929" s="5"/>
    </row>
    <row r="14930" spans="1:1" hidden="1">
      <c r="A14930" s="5"/>
    </row>
    <row r="14931" spans="1:1" hidden="1">
      <c r="A14931" s="5"/>
    </row>
    <row r="14932" spans="1:1" hidden="1">
      <c r="A14932" s="5"/>
    </row>
    <row r="14933" spans="1:1" hidden="1">
      <c r="A14933" s="5"/>
    </row>
    <row r="14934" spans="1:1" hidden="1">
      <c r="A14934" s="5"/>
    </row>
    <row r="14935" spans="1:1" hidden="1">
      <c r="A14935" s="5"/>
    </row>
    <row r="14936" spans="1:1" hidden="1">
      <c r="A14936" s="5"/>
    </row>
    <row r="14937" spans="1:1" hidden="1">
      <c r="A14937" s="5"/>
    </row>
    <row r="14938" spans="1:1" hidden="1">
      <c r="A14938" s="5"/>
    </row>
    <row r="14939" spans="1:1" hidden="1">
      <c r="A14939" s="5"/>
    </row>
    <row r="14940" spans="1:1" hidden="1">
      <c r="A14940" s="5"/>
    </row>
    <row r="14941" spans="1:1" hidden="1">
      <c r="A14941" s="5"/>
    </row>
    <row r="14942" spans="1:1" hidden="1">
      <c r="A14942" s="5"/>
    </row>
    <row r="14943" spans="1:1" hidden="1">
      <c r="A14943" s="5"/>
    </row>
    <row r="14944" spans="1:1" hidden="1">
      <c r="A14944" s="5"/>
    </row>
    <row r="14945" spans="1:1" hidden="1">
      <c r="A14945" s="5"/>
    </row>
    <row r="14946" spans="1:1" hidden="1">
      <c r="A14946" s="5"/>
    </row>
    <row r="14947" spans="1:1" hidden="1">
      <c r="A14947" s="5"/>
    </row>
    <row r="14948" spans="1:1" hidden="1">
      <c r="A14948" s="5"/>
    </row>
    <row r="14949" spans="1:1" hidden="1">
      <c r="A14949" s="5"/>
    </row>
    <row r="14950" spans="1:1" hidden="1">
      <c r="A14950" s="5"/>
    </row>
    <row r="14951" spans="1:1" hidden="1">
      <c r="A14951" s="5"/>
    </row>
    <row r="14952" spans="1:1" hidden="1">
      <c r="A14952" s="5"/>
    </row>
    <row r="14953" spans="1:1" hidden="1">
      <c r="A14953" s="5"/>
    </row>
    <row r="14954" spans="1:1" hidden="1">
      <c r="A14954" s="5"/>
    </row>
    <row r="14955" spans="1:1" hidden="1">
      <c r="A14955" s="5"/>
    </row>
    <row r="14956" spans="1:1" hidden="1">
      <c r="A14956" s="5"/>
    </row>
    <row r="14957" spans="1:1" hidden="1">
      <c r="A14957" s="5"/>
    </row>
    <row r="14958" spans="1:1" hidden="1">
      <c r="A14958" s="5"/>
    </row>
    <row r="14959" spans="1:1" hidden="1">
      <c r="A14959" s="5"/>
    </row>
    <row r="14960" spans="1:1" hidden="1">
      <c r="A14960" s="5"/>
    </row>
    <row r="14961" spans="1:1" hidden="1">
      <c r="A14961" s="5"/>
    </row>
    <row r="14962" spans="1:1" hidden="1">
      <c r="A14962" s="5"/>
    </row>
    <row r="14963" spans="1:1" hidden="1">
      <c r="A14963" s="5"/>
    </row>
    <row r="14964" spans="1:1" hidden="1">
      <c r="A14964" s="5"/>
    </row>
    <row r="14965" spans="1:1" hidden="1">
      <c r="A14965" s="5"/>
    </row>
    <row r="14966" spans="1:1" hidden="1">
      <c r="A14966" s="5"/>
    </row>
    <row r="14967" spans="1:1" hidden="1">
      <c r="A14967" s="5"/>
    </row>
    <row r="14968" spans="1:1" hidden="1">
      <c r="A14968" s="5"/>
    </row>
    <row r="14969" spans="1:1" hidden="1">
      <c r="A14969" s="5"/>
    </row>
    <row r="14970" spans="1:1" hidden="1">
      <c r="A14970" s="5"/>
    </row>
    <row r="14971" spans="1:1" hidden="1">
      <c r="A14971" s="5"/>
    </row>
    <row r="14972" spans="1:1" hidden="1">
      <c r="A14972" s="5"/>
    </row>
    <row r="14973" spans="1:1" hidden="1">
      <c r="A14973" s="5"/>
    </row>
    <row r="14974" spans="1:1" hidden="1">
      <c r="A14974" s="5"/>
    </row>
    <row r="14975" spans="1:1" hidden="1">
      <c r="A14975" s="5"/>
    </row>
    <row r="14976" spans="1:1" hidden="1">
      <c r="A14976" s="5"/>
    </row>
    <row r="14977" spans="1:1" hidden="1">
      <c r="A14977" s="5"/>
    </row>
    <row r="14978" spans="1:1" hidden="1">
      <c r="A14978" s="5"/>
    </row>
    <row r="14979" spans="1:1" hidden="1">
      <c r="A14979" s="5"/>
    </row>
    <row r="14980" spans="1:1" hidden="1">
      <c r="A14980" s="5"/>
    </row>
    <row r="14981" spans="1:1" hidden="1">
      <c r="A14981" s="5"/>
    </row>
    <row r="14982" spans="1:1" hidden="1">
      <c r="A14982" s="5"/>
    </row>
    <row r="14983" spans="1:1" hidden="1">
      <c r="A14983" s="5"/>
    </row>
    <row r="14984" spans="1:1" hidden="1">
      <c r="A14984" s="5"/>
    </row>
    <row r="14985" spans="1:1" hidden="1">
      <c r="A14985" s="5"/>
    </row>
    <row r="14986" spans="1:1" hidden="1">
      <c r="A14986" s="5"/>
    </row>
    <row r="14987" spans="1:1" hidden="1">
      <c r="A14987" s="5"/>
    </row>
    <row r="14988" spans="1:1" hidden="1">
      <c r="A14988" s="5"/>
    </row>
    <row r="14989" spans="1:1" hidden="1">
      <c r="A14989" s="5"/>
    </row>
    <row r="14990" spans="1:1" hidden="1">
      <c r="A14990" s="5"/>
    </row>
    <row r="14991" spans="1:1" hidden="1">
      <c r="A14991" s="5"/>
    </row>
    <row r="14992" spans="1:1" hidden="1">
      <c r="A14992" s="5"/>
    </row>
    <row r="14993" spans="1:1" hidden="1">
      <c r="A14993" s="5"/>
    </row>
    <row r="14994" spans="1:1" hidden="1">
      <c r="A14994" s="5"/>
    </row>
    <row r="14995" spans="1:1" hidden="1">
      <c r="A14995" s="5"/>
    </row>
    <row r="14996" spans="1:1" hidden="1">
      <c r="A14996" s="5"/>
    </row>
    <row r="14997" spans="1:1" hidden="1">
      <c r="A14997" s="5"/>
    </row>
    <row r="14998" spans="1:1" hidden="1">
      <c r="A14998" s="5"/>
    </row>
    <row r="14999" spans="1:1" hidden="1">
      <c r="A14999" s="5"/>
    </row>
    <row r="15000" spans="1:1" hidden="1">
      <c r="A15000" s="5"/>
    </row>
    <row r="15001" spans="1:1" hidden="1">
      <c r="A15001" s="5"/>
    </row>
    <row r="15002" spans="1:1" hidden="1">
      <c r="A15002" s="5"/>
    </row>
    <row r="15003" spans="1:1" hidden="1">
      <c r="A15003" s="5"/>
    </row>
    <row r="15004" spans="1:1" hidden="1">
      <c r="A15004" s="5"/>
    </row>
    <row r="15005" spans="1:1" hidden="1">
      <c r="A15005" s="5"/>
    </row>
    <row r="15006" spans="1:1" hidden="1">
      <c r="A15006" s="5"/>
    </row>
    <row r="15007" spans="1:1" hidden="1">
      <c r="A15007" s="5"/>
    </row>
    <row r="15008" spans="1:1" hidden="1">
      <c r="A15008" s="5"/>
    </row>
    <row r="15009" spans="1:1" hidden="1">
      <c r="A15009" s="5"/>
    </row>
    <row r="15010" spans="1:1" hidden="1">
      <c r="A15010" s="5"/>
    </row>
    <row r="15011" spans="1:1" hidden="1">
      <c r="A15011" s="5"/>
    </row>
    <row r="15012" spans="1:1" hidden="1">
      <c r="A15012" s="5"/>
    </row>
    <row r="15013" spans="1:1" hidden="1">
      <c r="A15013" s="5"/>
    </row>
    <row r="15014" spans="1:1" hidden="1">
      <c r="A15014" s="5"/>
    </row>
    <row r="15015" spans="1:1" hidden="1">
      <c r="A15015" s="5"/>
    </row>
    <row r="15016" spans="1:1" hidden="1">
      <c r="A15016" s="5"/>
    </row>
    <row r="15017" spans="1:1" hidden="1">
      <c r="A15017" s="5"/>
    </row>
    <row r="15018" spans="1:1" hidden="1">
      <c r="A15018" s="5"/>
    </row>
    <row r="15019" spans="1:1" hidden="1">
      <c r="A15019" s="5"/>
    </row>
    <row r="15020" spans="1:1" hidden="1">
      <c r="A15020" s="5"/>
    </row>
    <row r="15021" spans="1:1" hidden="1">
      <c r="A15021" s="5"/>
    </row>
    <row r="15022" spans="1:1" hidden="1">
      <c r="A15022" s="5"/>
    </row>
    <row r="15023" spans="1:1" hidden="1">
      <c r="A15023" s="5"/>
    </row>
    <row r="15024" spans="1:1" hidden="1">
      <c r="A15024" s="5"/>
    </row>
    <row r="15025" spans="1:1" hidden="1">
      <c r="A15025" s="5"/>
    </row>
    <row r="15026" spans="1:1" hidden="1">
      <c r="A15026" s="5"/>
    </row>
    <row r="15027" spans="1:1" hidden="1">
      <c r="A15027" s="5"/>
    </row>
    <row r="15028" spans="1:1" hidden="1">
      <c r="A15028" s="5"/>
    </row>
    <row r="15029" spans="1:1" hidden="1">
      <c r="A15029" s="5"/>
    </row>
    <row r="15030" spans="1:1" hidden="1">
      <c r="A15030" s="5"/>
    </row>
    <row r="15031" spans="1:1" hidden="1">
      <c r="A15031" s="5"/>
    </row>
    <row r="15032" spans="1:1" hidden="1">
      <c r="A15032" s="5"/>
    </row>
    <row r="15033" spans="1:1" hidden="1">
      <c r="A15033" s="5"/>
    </row>
    <row r="15034" spans="1:1" hidden="1">
      <c r="A15034" s="5"/>
    </row>
    <row r="15035" spans="1:1" hidden="1">
      <c r="A15035" s="5"/>
    </row>
    <row r="15036" spans="1:1" hidden="1">
      <c r="A15036" s="5"/>
    </row>
    <row r="15037" spans="1:1" hidden="1">
      <c r="A15037" s="5"/>
    </row>
    <row r="15038" spans="1:1" hidden="1">
      <c r="A15038" s="5"/>
    </row>
    <row r="15039" spans="1:1" hidden="1">
      <c r="A15039" s="5"/>
    </row>
    <row r="15040" spans="1:1" hidden="1">
      <c r="A15040" s="5"/>
    </row>
    <row r="15041" spans="1:1" hidden="1">
      <c r="A15041" s="5"/>
    </row>
    <row r="15042" spans="1:1" hidden="1">
      <c r="A15042" s="5"/>
    </row>
    <row r="15043" spans="1:1" hidden="1">
      <c r="A15043" s="5"/>
    </row>
    <row r="15044" spans="1:1" hidden="1">
      <c r="A15044" s="5"/>
    </row>
    <row r="15045" spans="1:1" hidden="1">
      <c r="A15045" s="5"/>
    </row>
    <row r="15046" spans="1:1" hidden="1">
      <c r="A15046" s="5"/>
    </row>
    <row r="15047" spans="1:1" hidden="1">
      <c r="A15047" s="5"/>
    </row>
    <row r="15048" spans="1:1" hidden="1">
      <c r="A15048" s="5"/>
    </row>
    <row r="15049" spans="1:1" hidden="1">
      <c r="A15049" s="5"/>
    </row>
    <row r="15050" spans="1:1" hidden="1">
      <c r="A15050" s="5"/>
    </row>
    <row r="15051" spans="1:1" hidden="1">
      <c r="A15051" s="5"/>
    </row>
    <row r="15052" spans="1:1" hidden="1">
      <c r="A15052" s="5"/>
    </row>
    <row r="15053" spans="1:1" hidden="1">
      <c r="A15053" s="5"/>
    </row>
    <row r="15054" spans="1:1" hidden="1">
      <c r="A15054" s="5"/>
    </row>
    <row r="15055" spans="1:1" hidden="1">
      <c r="A15055" s="5"/>
    </row>
    <row r="15056" spans="1:1" hidden="1">
      <c r="A15056" s="5"/>
    </row>
    <row r="15057" spans="1:1" hidden="1">
      <c r="A15057" s="5"/>
    </row>
    <row r="15058" spans="1:1" hidden="1">
      <c r="A15058" s="5"/>
    </row>
    <row r="15059" spans="1:1" hidden="1">
      <c r="A15059" s="5"/>
    </row>
    <row r="15060" spans="1:1" hidden="1">
      <c r="A15060" s="5"/>
    </row>
    <row r="15061" spans="1:1" hidden="1">
      <c r="A15061" s="5"/>
    </row>
    <row r="15062" spans="1:1" hidden="1">
      <c r="A15062" s="5"/>
    </row>
    <row r="15063" spans="1:1" hidden="1">
      <c r="A15063" s="5"/>
    </row>
    <row r="15064" spans="1:1" hidden="1">
      <c r="A15064" s="5"/>
    </row>
    <row r="15065" spans="1:1" hidden="1">
      <c r="A15065" s="5"/>
    </row>
    <row r="15066" spans="1:1" hidden="1">
      <c r="A15066" s="5"/>
    </row>
    <row r="15067" spans="1:1" hidden="1">
      <c r="A15067" s="5"/>
    </row>
    <row r="15068" spans="1:1" hidden="1">
      <c r="A15068" s="5"/>
    </row>
    <row r="15069" spans="1:1" hidden="1">
      <c r="A15069" s="5"/>
    </row>
    <row r="15070" spans="1:1" hidden="1">
      <c r="A15070" s="5"/>
    </row>
    <row r="15071" spans="1:1" hidden="1">
      <c r="A15071" s="5"/>
    </row>
    <row r="15072" spans="1:1" hidden="1">
      <c r="A15072" s="5"/>
    </row>
    <row r="15073" spans="1:1" hidden="1">
      <c r="A15073" s="5"/>
    </row>
    <row r="15074" spans="1:1" hidden="1">
      <c r="A15074" s="5"/>
    </row>
    <row r="15075" spans="1:1" hidden="1">
      <c r="A15075" s="5"/>
    </row>
    <row r="15076" spans="1:1" hidden="1">
      <c r="A15076" s="5"/>
    </row>
    <row r="15077" spans="1:1" hidden="1">
      <c r="A15077" s="5"/>
    </row>
    <row r="15078" spans="1:1" hidden="1">
      <c r="A15078" s="5"/>
    </row>
    <row r="15079" spans="1:1" hidden="1">
      <c r="A15079" s="5"/>
    </row>
    <row r="15080" spans="1:1" hidden="1">
      <c r="A15080" s="5"/>
    </row>
    <row r="15081" spans="1:1" hidden="1">
      <c r="A15081" s="5"/>
    </row>
    <row r="15082" spans="1:1" hidden="1">
      <c r="A15082" s="5"/>
    </row>
    <row r="15083" spans="1:1" hidden="1">
      <c r="A15083" s="5"/>
    </row>
    <row r="15084" spans="1:1" hidden="1">
      <c r="A15084" s="5"/>
    </row>
    <row r="15085" spans="1:1" hidden="1">
      <c r="A15085" s="5"/>
    </row>
    <row r="15086" spans="1:1" hidden="1">
      <c r="A15086" s="5"/>
    </row>
    <row r="15087" spans="1:1" hidden="1">
      <c r="A15087" s="5"/>
    </row>
    <row r="15088" spans="1:1" hidden="1">
      <c r="A15088" s="5"/>
    </row>
    <row r="15089" spans="1:1" hidden="1">
      <c r="A15089" s="5"/>
    </row>
    <row r="15090" spans="1:1" hidden="1">
      <c r="A15090" s="5"/>
    </row>
    <row r="15091" spans="1:1" hidden="1">
      <c r="A15091" s="5"/>
    </row>
    <row r="15092" spans="1:1" hidden="1">
      <c r="A15092" s="5"/>
    </row>
    <row r="15093" spans="1:1" hidden="1">
      <c r="A15093" s="5"/>
    </row>
    <row r="15094" spans="1:1" hidden="1">
      <c r="A15094" s="5"/>
    </row>
    <row r="15095" spans="1:1" hidden="1">
      <c r="A15095" s="5"/>
    </row>
    <row r="15096" spans="1:1" hidden="1">
      <c r="A15096" s="5"/>
    </row>
    <row r="15097" spans="1:1" hidden="1">
      <c r="A15097" s="5"/>
    </row>
    <row r="15098" spans="1:1" hidden="1">
      <c r="A15098" s="5"/>
    </row>
    <row r="15099" spans="1:1" hidden="1">
      <c r="A15099" s="5"/>
    </row>
    <row r="15100" spans="1:1" hidden="1">
      <c r="A15100" s="5"/>
    </row>
    <row r="15101" spans="1:1" hidden="1">
      <c r="A15101" s="5"/>
    </row>
    <row r="15102" spans="1:1" hidden="1">
      <c r="A15102" s="5"/>
    </row>
    <row r="15103" spans="1:1" hidden="1">
      <c r="A15103" s="5"/>
    </row>
    <row r="15104" spans="1:1" hidden="1">
      <c r="A15104" s="5"/>
    </row>
    <row r="15105" spans="1:1" hidden="1">
      <c r="A15105" s="5"/>
    </row>
    <row r="15106" spans="1:1" hidden="1">
      <c r="A15106" s="5"/>
    </row>
    <row r="15107" spans="1:1" hidden="1">
      <c r="A15107" s="5"/>
    </row>
    <row r="15108" spans="1:1" hidden="1">
      <c r="A15108" s="5"/>
    </row>
    <row r="15109" spans="1:1" hidden="1">
      <c r="A15109" s="5"/>
    </row>
    <row r="15110" spans="1:1" hidden="1">
      <c r="A15110" s="5"/>
    </row>
    <row r="15111" spans="1:1" hidden="1">
      <c r="A15111" s="5"/>
    </row>
    <row r="15112" spans="1:1" hidden="1">
      <c r="A15112" s="5"/>
    </row>
    <row r="15113" spans="1:1" hidden="1">
      <c r="A15113" s="5"/>
    </row>
    <row r="15114" spans="1:1" hidden="1">
      <c r="A15114" s="5"/>
    </row>
    <row r="15115" spans="1:1" hidden="1">
      <c r="A15115" s="5"/>
    </row>
    <row r="15116" spans="1:1" hidden="1">
      <c r="A15116" s="5"/>
    </row>
    <row r="15117" spans="1:1" hidden="1">
      <c r="A15117" s="5"/>
    </row>
    <row r="15118" spans="1:1" hidden="1">
      <c r="A15118" s="5"/>
    </row>
    <row r="15119" spans="1:1" hidden="1">
      <c r="A15119" s="5"/>
    </row>
    <row r="15120" spans="1:1" hidden="1">
      <c r="A15120" s="5"/>
    </row>
    <row r="15121" spans="1:1" hidden="1">
      <c r="A15121" s="5"/>
    </row>
    <row r="15122" spans="1:1" hidden="1">
      <c r="A15122" s="5"/>
    </row>
    <row r="15123" spans="1:1" hidden="1">
      <c r="A15123" s="5"/>
    </row>
    <row r="15124" spans="1:1" hidden="1">
      <c r="A15124" s="5"/>
    </row>
    <row r="15125" spans="1:1" hidden="1">
      <c r="A15125" s="5"/>
    </row>
    <row r="15126" spans="1:1" hidden="1">
      <c r="A15126" s="5"/>
    </row>
    <row r="15127" spans="1:1" hidden="1">
      <c r="A15127" s="5"/>
    </row>
    <row r="15128" spans="1:1" hidden="1">
      <c r="A15128" s="5"/>
    </row>
    <row r="15129" spans="1:1" hidden="1">
      <c r="A15129" s="5"/>
    </row>
    <row r="15130" spans="1:1" hidden="1">
      <c r="A15130" s="5"/>
    </row>
    <row r="15131" spans="1:1" hidden="1">
      <c r="A15131" s="5"/>
    </row>
    <row r="15132" spans="1:1" hidden="1">
      <c r="A15132" s="5"/>
    </row>
    <row r="15133" spans="1:1" hidden="1">
      <c r="A15133" s="5"/>
    </row>
    <row r="15134" spans="1:1" hidden="1">
      <c r="A15134" s="5"/>
    </row>
    <row r="15135" spans="1:1" hidden="1">
      <c r="A15135" s="5"/>
    </row>
    <row r="15136" spans="1:1" hidden="1">
      <c r="A15136" s="5"/>
    </row>
    <row r="15137" spans="1:1" hidden="1">
      <c r="A15137" s="5"/>
    </row>
    <row r="15138" spans="1:1" hidden="1">
      <c r="A15138" s="5"/>
    </row>
    <row r="15139" spans="1:1" hidden="1">
      <c r="A15139" s="5"/>
    </row>
    <row r="15140" spans="1:1" hidden="1">
      <c r="A15140" s="5"/>
    </row>
    <row r="15141" spans="1:1" hidden="1">
      <c r="A15141" s="5"/>
    </row>
    <row r="15142" spans="1:1" hidden="1">
      <c r="A15142" s="5"/>
    </row>
    <row r="15143" spans="1:1" hidden="1">
      <c r="A15143" s="5"/>
    </row>
    <row r="15144" spans="1:1" hidden="1">
      <c r="A15144" s="5"/>
    </row>
    <row r="15145" spans="1:1" hidden="1">
      <c r="A15145" s="5"/>
    </row>
    <row r="15146" spans="1:1" hidden="1">
      <c r="A15146" s="5"/>
    </row>
    <row r="15147" spans="1:1" hidden="1">
      <c r="A15147" s="5"/>
    </row>
    <row r="15148" spans="1:1" hidden="1">
      <c r="A15148" s="5"/>
    </row>
    <row r="15149" spans="1:1" hidden="1">
      <c r="A15149" s="5"/>
    </row>
    <row r="15150" spans="1:1" hidden="1">
      <c r="A15150" s="5"/>
    </row>
    <row r="15151" spans="1:1" hidden="1">
      <c r="A15151" s="5"/>
    </row>
    <row r="15152" spans="1:1" hidden="1">
      <c r="A15152" s="5"/>
    </row>
    <row r="15153" spans="1:1" hidden="1">
      <c r="A15153" s="5"/>
    </row>
    <row r="15154" spans="1:1" hidden="1">
      <c r="A15154" s="5"/>
    </row>
    <row r="15155" spans="1:1" hidden="1">
      <c r="A15155" s="5"/>
    </row>
    <row r="15156" spans="1:1" hidden="1">
      <c r="A15156" s="5"/>
    </row>
    <row r="15157" spans="1:1" hidden="1">
      <c r="A15157" s="5"/>
    </row>
    <row r="15158" spans="1:1" hidden="1">
      <c r="A15158" s="5"/>
    </row>
    <row r="15159" spans="1:1" hidden="1">
      <c r="A15159" s="5"/>
    </row>
    <row r="15160" spans="1:1" hidden="1">
      <c r="A15160" s="5"/>
    </row>
    <row r="15161" spans="1:1" hidden="1">
      <c r="A15161" s="5"/>
    </row>
    <row r="15162" spans="1:1" hidden="1">
      <c r="A15162" s="5"/>
    </row>
    <row r="15163" spans="1:1" hidden="1">
      <c r="A15163" s="5"/>
    </row>
    <row r="15164" spans="1:1" hidden="1">
      <c r="A15164" s="5"/>
    </row>
    <row r="15165" spans="1:1" hidden="1">
      <c r="A15165" s="5"/>
    </row>
    <row r="15166" spans="1:1" hidden="1">
      <c r="A15166" s="5"/>
    </row>
    <row r="15167" spans="1:1" hidden="1">
      <c r="A15167" s="5"/>
    </row>
    <row r="15168" spans="1:1" hidden="1">
      <c r="A15168" s="5"/>
    </row>
    <row r="15169" spans="1:1" hidden="1">
      <c r="A15169" s="5"/>
    </row>
    <row r="15170" spans="1:1" hidden="1">
      <c r="A15170" s="5"/>
    </row>
    <row r="15171" spans="1:1" hidden="1">
      <c r="A15171" s="5"/>
    </row>
    <row r="15172" spans="1:1" hidden="1">
      <c r="A15172" s="5"/>
    </row>
    <row r="15173" spans="1:1" hidden="1">
      <c r="A15173" s="5"/>
    </row>
    <row r="15174" spans="1:1" hidden="1">
      <c r="A15174" s="5"/>
    </row>
    <row r="15175" spans="1:1" hidden="1">
      <c r="A15175" s="5"/>
    </row>
    <row r="15176" spans="1:1" hidden="1">
      <c r="A15176" s="5"/>
    </row>
    <row r="15177" spans="1:1" hidden="1">
      <c r="A15177" s="5"/>
    </row>
    <row r="15178" spans="1:1" hidden="1">
      <c r="A15178" s="5"/>
    </row>
    <row r="15179" spans="1:1" hidden="1">
      <c r="A15179" s="5"/>
    </row>
    <row r="15180" spans="1:1" hidden="1">
      <c r="A15180" s="5"/>
    </row>
    <row r="15181" spans="1:1" hidden="1">
      <c r="A15181" s="5"/>
    </row>
    <row r="15182" spans="1:1" hidden="1">
      <c r="A15182" s="5"/>
    </row>
    <row r="15183" spans="1:1" hidden="1">
      <c r="A15183" s="5"/>
    </row>
    <row r="15184" spans="1:1" hidden="1">
      <c r="A15184" s="5"/>
    </row>
    <row r="15185" spans="1:1" hidden="1">
      <c r="A15185" s="5"/>
    </row>
    <row r="15186" spans="1:1" hidden="1">
      <c r="A15186" s="5"/>
    </row>
    <row r="15187" spans="1:1" hidden="1">
      <c r="A15187" s="5"/>
    </row>
    <row r="15188" spans="1:1" hidden="1">
      <c r="A15188" s="5"/>
    </row>
    <row r="15189" spans="1:1" hidden="1">
      <c r="A15189" s="5"/>
    </row>
    <row r="15190" spans="1:1" hidden="1">
      <c r="A15190" s="5"/>
    </row>
    <row r="15191" spans="1:1" hidden="1">
      <c r="A15191" s="5"/>
    </row>
    <row r="15192" spans="1:1" hidden="1">
      <c r="A15192" s="5"/>
    </row>
    <row r="15193" spans="1:1" hidden="1">
      <c r="A15193" s="5"/>
    </row>
    <row r="15194" spans="1:1" hidden="1">
      <c r="A15194" s="5"/>
    </row>
    <row r="15195" spans="1:1" hidden="1">
      <c r="A15195" s="5"/>
    </row>
    <row r="15196" spans="1:1" hidden="1">
      <c r="A15196" s="5"/>
    </row>
    <row r="15197" spans="1:1" hidden="1">
      <c r="A15197" s="5"/>
    </row>
    <row r="15198" spans="1:1" hidden="1">
      <c r="A15198" s="5"/>
    </row>
    <row r="15199" spans="1:1" hidden="1">
      <c r="A15199" s="5"/>
    </row>
    <row r="15200" spans="1:1" hidden="1">
      <c r="A15200" s="5"/>
    </row>
    <row r="15201" spans="1:1" hidden="1">
      <c r="A15201" s="5"/>
    </row>
    <row r="15202" spans="1:1" hidden="1">
      <c r="A15202" s="5"/>
    </row>
    <row r="15203" spans="1:1" hidden="1">
      <c r="A15203" s="5"/>
    </row>
    <row r="15204" spans="1:1" hidden="1">
      <c r="A15204" s="5"/>
    </row>
    <row r="15205" spans="1:1" hidden="1">
      <c r="A15205" s="5"/>
    </row>
    <row r="15206" spans="1:1" hidden="1">
      <c r="A15206" s="5"/>
    </row>
    <row r="15207" spans="1:1" hidden="1">
      <c r="A15207" s="5"/>
    </row>
    <row r="15208" spans="1:1" hidden="1">
      <c r="A15208" s="5"/>
    </row>
    <row r="15209" spans="1:1" hidden="1">
      <c r="A15209" s="5"/>
    </row>
    <row r="15210" spans="1:1" hidden="1">
      <c r="A15210" s="5"/>
    </row>
    <row r="15211" spans="1:1" hidden="1">
      <c r="A15211" s="5"/>
    </row>
    <row r="15212" spans="1:1" hidden="1">
      <c r="A15212" s="5"/>
    </row>
    <row r="15213" spans="1:1" hidden="1">
      <c r="A15213" s="5"/>
    </row>
    <row r="15214" spans="1:1" hidden="1">
      <c r="A15214" s="5"/>
    </row>
    <row r="15215" spans="1:1" hidden="1">
      <c r="A15215" s="5"/>
    </row>
    <row r="15216" spans="1:1" hidden="1">
      <c r="A15216" s="5"/>
    </row>
    <row r="15217" spans="1:1" hidden="1">
      <c r="A15217" s="5"/>
    </row>
    <row r="15218" spans="1:1" hidden="1">
      <c r="A15218" s="5"/>
    </row>
    <row r="15219" spans="1:1" hidden="1">
      <c r="A15219" s="5"/>
    </row>
    <row r="15220" spans="1:1" hidden="1">
      <c r="A15220" s="5"/>
    </row>
    <row r="15221" spans="1:1" hidden="1">
      <c r="A15221" s="5"/>
    </row>
    <row r="15222" spans="1:1" hidden="1">
      <c r="A15222" s="5"/>
    </row>
    <row r="15223" spans="1:1" hidden="1">
      <c r="A15223" s="5"/>
    </row>
    <row r="15224" spans="1:1" hidden="1">
      <c r="A15224" s="5"/>
    </row>
    <row r="15225" spans="1:1" hidden="1">
      <c r="A15225" s="5"/>
    </row>
    <row r="15226" spans="1:1" hidden="1">
      <c r="A15226" s="5"/>
    </row>
    <row r="15227" spans="1:1" hidden="1">
      <c r="A15227" s="5"/>
    </row>
    <row r="15228" spans="1:1" hidden="1">
      <c r="A15228" s="5"/>
    </row>
    <row r="15229" spans="1:1" hidden="1">
      <c r="A15229" s="5"/>
    </row>
    <row r="15230" spans="1:1" hidden="1">
      <c r="A15230" s="5"/>
    </row>
    <row r="15231" spans="1:1" hidden="1">
      <c r="A15231" s="5"/>
    </row>
    <row r="15232" spans="1:1" hidden="1">
      <c r="A15232" s="5"/>
    </row>
    <row r="15233" spans="1:1" hidden="1">
      <c r="A15233" s="5"/>
    </row>
    <row r="15234" spans="1:1" hidden="1">
      <c r="A15234" s="5"/>
    </row>
    <row r="15235" spans="1:1" hidden="1">
      <c r="A15235" s="5"/>
    </row>
    <row r="15236" spans="1:1" hidden="1">
      <c r="A15236" s="5"/>
    </row>
    <row r="15237" spans="1:1" hidden="1">
      <c r="A15237" s="5"/>
    </row>
    <row r="15238" spans="1:1" hidden="1">
      <c r="A15238" s="5"/>
    </row>
    <row r="15239" spans="1:1" hidden="1">
      <c r="A15239" s="5"/>
    </row>
    <row r="15240" spans="1:1" hidden="1">
      <c r="A15240" s="5"/>
    </row>
    <row r="15241" spans="1:1" hidden="1">
      <c r="A15241" s="5"/>
    </row>
    <row r="15242" spans="1:1" hidden="1">
      <c r="A15242" s="5"/>
    </row>
    <row r="15243" spans="1:1" hidden="1">
      <c r="A15243" s="5"/>
    </row>
    <row r="15244" spans="1:1" hidden="1">
      <c r="A15244" s="5"/>
    </row>
    <row r="15245" spans="1:1" hidden="1">
      <c r="A15245" s="5"/>
    </row>
    <row r="15246" spans="1:1" hidden="1">
      <c r="A15246" s="5"/>
    </row>
    <row r="15247" spans="1:1" hidden="1">
      <c r="A15247" s="5"/>
    </row>
    <row r="15248" spans="1:1" hidden="1">
      <c r="A15248" s="5"/>
    </row>
    <row r="15249" spans="1:1" hidden="1">
      <c r="A15249" s="5"/>
    </row>
    <row r="15250" spans="1:1" hidden="1">
      <c r="A15250" s="5"/>
    </row>
    <row r="15251" spans="1:1" hidden="1">
      <c r="A15251" s="5"/>
    </row>
    <row r="15252" spans="1:1" hidden="1">
      <c r="A15252" s="5"/>
    </row>
    <row r="15253" spans="1:1" hidden="1">
      <c r="A15253" s="5"/>
    </row>
    <row r="15254" spans="1:1" hidden="1">
      <c r="A15254" s="5"/>
    </row>
    <row r="15255" spans="1:1" hidden="1">
      <c r="A15255" s="5"/>
    </row>
    <row r="15256" spans="1:1" hidden="1">
      <c r="A15256" s="5"/>
    </row>
    <row r="15257" spans="1:1" hidden="1">
      <c r="A15257" s="5"/>
    </row>
    <row r="15258" spans="1:1" hidden="1">
      <c r="A15258" s="5"/>
    </row>
    <row r="15259" spans="1:1" hidden="1">
      <c r="A15259" s="5"/>
    </row>
    <row r="15260" spans="1:1" hidden="1">
      <c r="A15260" s="5"/>
    </row>
    <row r="15261" spans="1:1" hidden="1">
      <c r="A15261" s="5"/>
    </row>
    <row r="15262" spans="1:1" hidden="1">
      <c r="A15262" s="5"/>
    </row>
    <row r="15263" spans="1:1" hidden="1">
      <c r="A15263" s="5"/>
    </row>
    <row r="15264" spans="1:1" hidden="1">
      <c r="A15264" s="5"/>
    </row>
    <row r="15265" spans="1:1" hidden="1">
      <c r="A15265" s="5"/>
    </row>
    <row r="15266" spans="1:1" hidden="1">
      <c r="A15266" s="5"/>
    </row>
    <row r="15267" spans="1:1" hidden="1">
      <c r="A15267" s="5"/>
    </row>
    <row r="15268" spans="1:1" hidden="1">
      <c r="A15268" s="5"/>
    </row>
    <row r="15269" spans="1:1" hidden="1">
      <c r="A15269" s="5"/>
    </row>
    <row r="15270" spans="1:1" hidden="1">
      <c r="A15270" s="5"/>
    </row>
    <row r="15271" spans="1:1" hidden="1">
      <c r="A15271" s="5"/>
    </row>
    <row r="15272" spans="1:1" hidden="1">
      <c r="A15272" s="5"/>
    </row>
    <row r="15273" spans="1:1" hidden="1">
      <c r="A15273" s="5"/>
    </row>
    <row r="15274" spans="1:1" hidden="1">
      <c r="A15274" s="5"/>
    </row>
    <row r="15275" spans="1:1" hidden="1">
      <c r="A15275" s="5"/>
    </row>
    <row r="15276" spans="1:1" hidden="1">
      <c r="A15276" s="5"/>
    </row>
    <row r="15277" spans="1:1" hidden="1">
      <c r="A15277" s="5"/>
    </row>
    <row r="15278" spans="1:1" hidden="1">
      <c r="A15278" s="5"/>
    </row>
    <row r="15279" spans="1:1" hidden="1">
      <c r="A15279" s="5"/>
    </row>
    <row r="15280" spans="1:1" hidden="1">
      <c r="A15280" s="5"/>
    </row>
    <row r="15281" spans="1:1" hidden="1">
      <c r="A15281" s="5"/>
    </row>
    <row r="15282" spans="1:1" hidden="1">
      <c r="A15282" s="5"/>
    </row>
    <row r="15283" spans="1:1" hidden="1">
      <c r="A15283" s="5"/>
    </row>
    <row r="15284" spans="1:1" hidden="1">
      <c r="A15284" s="5"/>
    </row>
    <row r="15285" spans="1:1" hidden="1">
      <c r="A15285" s="5"/>
    </row>
    <row r="15286" spans="1:1" hidden="1">
      <c r="A15286" s="5"/>
    </row>
    <row r="15287" spans="1:1" hidden="1">
      <c r="A15287" s="5"/>
    </row>
    <row r="15288" spans="1:1" hidden="1">
      <c r="A15288" s="5"/>
    </row>
    <row r="15289" spans="1:1" hidden="1">
      <c r="A15289" s="5"/>
    </row>
    <row r="15290" spans="1:1" hidden="1">
      <c r="A15290" s="5"/>
    </row>
    <row r="15291" spans="1:1" hidden="1">
      <c r="A15291" s="5"/>
    </row>
    <row r="15292" spans="1:1" hidden="1">
      <c r="A15292" s="5"/>
    </row>
    <row r="15293" spans="1:1" hidden="1">
      <c r="A15293" s="5"/>
    </row>
    <row r="15294" spans="1:1" hidden="1">
      <c r="A15294" s="5"/>
    </row>
    <row r="15295" spans="1:1" hidden="1">
      <c r="A15295" s="5"/>
    </row>
    <row r="15296" spans="1:1" hidden="1">
      <c r="A15296" s="5"/>
    </row>
    <row r="15297" spans="1:1" hidden="1">
      <c r="A15297" s="5"/>
    </row>
    <row r="15298" spans="1:1" hidden="1">
      <c r="A15298" s="5"/>
    </row>
    <row r="15299" spans="1:1" hidden="1">
      <c r="A15299" s="5"/>
    </row>
    <row r="15300" spans="1:1" hidden="1">
      <c r="A15300" s="5"/>
    </row>
    <row r="15301" spans="1:1" hidden="1">
      <c r="A15301" s="5"/>
    </row>
    <row r="15302" spans="1:1" hidden="1">
      <c r="A15302" s="5"/>
    </row>
    <row r="15303" spans="1:1" hidden="1">
      <c r="A15303" s="5"/>
    </row>
    <row r="15304" spans="1:1" hidden="1">
      <c r="A15304" s="5"/>
    </row>
    <row r="15305" spans="1:1" hidden="1">
      <c r="A15305" s="5"/>
    </row>
    <row r="15306" spans="1:1" hidden="1">
      <c r="A15306" s="5"/>
    </row>
    <row r="15307" spans="1:1" hidden="1">
      <c r="A15307" s="5"/>
    </row>
    <row r="15308" spans="1:1" hidden="1">
      <c r="A15308" s="5"/>
    </row>
    <row r="15309" spans="1:1" hidden="1">
      <c r="A15309" s="5"/>
    </row>
    <row r="15310" spans="1:1" hidden="1">
      <c r="A15310" s="5"/>
    </row>
    <row r="15311" spans="1:1" hidden="1">
      <c r="A15311" s="5"/>
    </row>
    <row r="15312" spans="1:1" hidden="1">
      <c r="A15312" s="5"/>
    </row>
    <row r="15313" spans="1:1" hidden="1">
      <c r="A15313" s="5"/>
    </row>
    <row r="15314" spans="1:1" hidden="1">
      <c r="A15314" s="5"/>
    </row>
    <row r="15315" spans="1:1" hidden="1">
      <c r="A15315" s="5"/>
    </row>
    <row r="15316" spans="1:1" hidden="1">
      <c r="A15316" s="5"/>
    </row>
    <row r="15317" spans="1:1" hidden="1">
      <c r="A15317" s="5"/>
    </row>
    <row r="15318" spans="1:1" hidden="1">
      <c r="A15318" s="5"/>
    </row>
    <row r="15319" spans="1:1" hidden="1">
      <c r="A15319" s="5"/>
    </row>
    <row r="15320" spans="1:1" hidden="1">
      <c r="A15320" s="5"/>
    </row>
    <row r="15321" spans="1:1" hidden="1">
      <c r="A15321" s="5"/>
    </row>
    <row r="15322" spans="1:1" hidden="1">
      <c r="A15322" s="5"/>
    </row>
    <row r="15323" spans="1:1" hidden="1">
      <c r="A15323" s="5"/>
    </row>
    <row r="15324" spans="1:1" hidden="1">
      <c r="A15324" s="5"/>
    </row>
    <row r="15325" spans="1:1" hidden="1">
      <c r="A15325" s="5"/>
    </row>
    <row r="15326" spans="1:1" hidden="1">
      <c r="A15326" s="5"/>
    </row>
    <row r="15327" spans="1:1" hidden="1">
      <c r="A15327" s="5"/>
    </row>
    <row r="15328" spans="1:1" hidden="1">
      <c r="A15328" s="5"/>
    </row>
    <row r="15329" spans="1:1" hidden="1">
      <c r="A15329" s="5"/>
    </row>
    <row r="15330" spans="1:1" hidden="1">
      <c r="A15330" s="5"/>
    </row>
    <row r="15331" spans="1:1" hidden="1">
      <c r="A15331" s="5"/>
    </row>
    <row r="15332" spans="1:1" hidden="1">
      <c r="A15332" s="5"/>
    </row>
    <row r="15333" spans="1:1" hidden="1">
      <c r="A15333" s="5"/>
    </row>
    <row r="15334" spans="1:1" hidden="1">
      <c r="A15334" s="5"/>
    </row>
    <row r="15335" spans="1:1" hidden="1">
      <c r="A15335" s="5"/>
    </row>
    <row r="15336" spans="1:1" hidden="1">
      <c r="A15336" s="5"/>
    </row>
    <row r="15337" spans="1:1" hidden="1">
      <c r="A15337" s="5"/>
    </row>
    <row r="15338" spans="1:1" hidden="1">
      <c r="A15338" s="5"/>
    </row>
    <row r="15339" spans="1:1" hidden="1">
      <c r="A15339" s="5"/>
    </row>
    <row r="15340" spans="1:1" hidden="1">
      <c r="A15340" s="5"/>
    </row>
    <row r="15341" spans="1:1" hidden="1">
      <c r="A15341" s="5"/>
    </row>
    <row r="15342" spans="1:1" hidden="1">
      <c r="A15342" s="5"/>
    </row>
    <row r="15343" spans="1:1" hidden="1">
      <c r="A15343" s="5"/>
    </row>
    <row r="15344" spans="1:1" hidden="1">
      <c r="A15344" s="5"/>
    </row>
    <row r="15345" spans="1:1" hidden="1">
      <c r="A15345" s="5"/>
    </row>
    <row r="15346" spans="1:1" hidden="1">
      <c r="A15346" s="5"/>
    </row>
    <row r="15347" spans="1:1" hidden="1">
      <c r="A15347" s="5"/>
    </row>
    <row r="15348" spans="1:1" hidden="1">
      <c r="A15348" s="5"/>
    </row>
    <row r="15349" spans="1:1" hidden="1">
      <c r="A15349" s="5"/>
    </row>
    <row r="15350" spans="1:1" hidden="1">
      <c r="A15350" s="5"/>
    </row>
    <row r="15351" spans="1:1" hidden="1">
      <c r="A15351" s="5"/>
    </row>
    <row r="15352" spans="1:1" hidden="1">
      <c r="A15352" s="5"/>
    </row>
    <row r="15353" spans="1:1" hidden="1">
      <c r="A15353" s="5"/>
    </row>
    <row r="15354" spans="1:1" hidden="1">
      <c r="A15354" s="5"/>
    </row>
    <row r="15355" spans="1:1" hidden="1">
      <c r="A15355" s="5"/>
    </row>
    <row r="15356" spans="1:1" hidden="1">
      <c r="A15356" s="5"/>
    </row>
    <row r="15357" spans="1:1" hidden="1">
      <c r="A15357" s="5"/>
    </row>
    <row r="15358" spans="1:1" hidden="1">
      <c r="A15358" s="5"/>
    </row>
    <row r="15359" spans="1:1" hidden="1">
      <c r="A15359" s="5"/>
    </row>
    <row r="15360" spans="1:1" hidden="1">
      <c r="A15360" s="5"/>
    </row>
    <row r="15361" spans="1:1" hidden="1">
      <c r="A15361" s="5"/>
    </row>
    <row r="15362" spans="1:1" hidden="1">
      <c r="A15362" s="5"/>
    </row>
    <row r="15363" spans="1:1" hidden="1">
      <c r="A15363" s="5"/>
    </row>
    <row r="15364" spans="1:1" hidden="1">
      <c r="A15364" s="5"/>
    </row>
    <row r="15365" spans="1:1" hidden="1">
      <c r="A15365" s="5"/>
    </row>
    <row r="15366" spans="1:1" hidden="1">
      <c r="A15366" s="5"/>
    </row>
    <row r="15367" spans="1:1" hidden="1">
      <c r="A15367" s="5"/>
    </row>
    <row r="15368" spans="1:1" hidden="1">
      <c r="A15368" s="5"/>
    </row>
    <row r="15369" spans="1:1" hidden="1">
      <c r="A15369" s="5"/>
    </row>
    <row r="15370" spans="1:1" hidden="1">
      <c r="A15370" s="5"/>
    </row>
    <row r="15371" spans="1:1" hidden="1">
      <c r="A15371" s="5"/>
    </row>
    <row r="15372" spans="1:1" hidden="1">
      <c r="A15372" s="5"/>
    </row>
    <row r="15373" spans="1:1" hidden="1">
      <c r="A15373" s="5"/>
    </row>
    <row r="15374" spans="1:1" hidden="1">
      <c r="A15374" s="5"/>
    </row>
    <row r="15375" spans="1:1" hidden="1">
      <c r="A15375" s="5"/>
    </row>
    <row r="15376" spans="1:1" hidden="1">
      <c r="A15376" s="5"/>
    </row>
    <row r="15377" spans="1:1" hidden="1">
      <c r="A15377" s="5"/>
    </row>
    <row r="15378" spans="1:1" hidden="1">
      <c r="A15378" s="5"/>
    </row>
    <row r="15379" spans="1:1" hidden="1">
      <c r="A15379" s="5"/>
    </row>
    <row r="15380" spans="1:1" hidden="1">
      <c r="A15380" s="5"/>
    </row>
    <row r="15381" spans="1:1" hidden="1">
      <c r="A15381" s="5"/>
    </row>
    <row r="15382" spans="1:1" hidden="1">
      <c r="A15382" s="5"/>
    </row>
    <row r="15383" spans="1:1" hidden="1">
      <c r="A15383" s="5"/>
    </row>
    <row r="15384" spans="1:1" hidden="1">
      <c r="A15384" s="5"/>
    </row>
    <row r="15385" spans="1:1" hidden="1">
      <c r="A15385" s="5"/>
    </row>
    <row r="15386" spans="1:1" hidden="1">
      <c r="A15386" s="5"/>
    </row>
    <row r="15387" spans="1:1" hidden="1">
      <c r="A15387" s="5"/>
    </row>
    <row r="15388" spans="1:1" hidden="1">
      <c r="A15388" s="5"/>
    </row>
    <row r="15389" spans="1:1" hidden="1">
      <c r="A15389" s="5"/>
    </row>
    <row r="15390" spans="1:1" hidden="1">
      <c r="A15390" s="5"/>
    </row>
    <row r="15391" spans="1:1" hidden="1">
      <c r="A15391" s="5"/>
    </row>
    <row r="15392" spans="1:1" hidden="1">
      <c r="A15392" s="5"/>
    </row>
    <row r="15393" spans="1:1" hidden="1">
      <c r="A15393" s="5"/>
    </row>
    <row r="15394" spans="1:1" hidden="1">
      <c r="A15394" s="5"/>
    </row>
    <row r="15395" spans="1:1" hidden="1">
      <c r="A15395" s="5"/>
    </row>
    <row r="15396" spans="1:1" hidden="1">
      <c r="A15396" s="5"/>
    </row>
    <row r="15397" spans="1:1" hidden="1">
      <c r="A15397" s="5"/>
    </row>
    <row r="15398" spans="1:1" hidden="1">
      <c r="A15398" s="5"/>
    </row>
    <row r="15399" spans="1:1" hidden="1">
      <c r="A15399" s="5"/>
    </row>
    <row r="15400" spans="1:1" hidden="1">
      <c r="A15400" s="5"/>
    </row>
    <row r="15401" spans="1:1" hidden="1">
      <c r="A15401" s="5"/>
    </row>
    <row r="15402" spans="1:1" hidden="1">
      <c r="A15402" s="5"/>
    </row>
    <row r="15403" spans="1:1" hidden="1">
      <c r="A15403" s="5"/>
    </row>
    <row r="15404" spans="1:1" hidden="1">
      <c r="A15404" s="5"/>
    </row>
    <row r="15405" spans="1:1" hidden="1">
      <c r="A15405" s="5"/>
    </row>
    <row r="15406" spans="1:1" hidden="1">
      <c r="A15406" s="5"/>
    </row>
    <row r="15407" spans="1:1" hidden="1">
      <c r="A15407" s="5"/>
    </row>
    <row r="15408" spans="1:1" hidden="1">
      <c r="A15408" s="5"/>
    </row>
    <row r="15409" spans="1:1" hidden="1">
      <c r="A15409" s="5"/>
    </row>
    <row r="15410" spans="1:1" hidden="1">
      <c r="A15410" s="5"/>
    </row>
    <row r="15411" spans="1:1" hidden="1">
      <c r="A15411" s="5"/>
    </row>
    <row r="15412" spans="1:1" hidden="1">
      <c r="A15412" s="5"/>
    </row>
    <row r="15413" spans="1:1" hidden="1">
      <c r="A15413" s="5"/>
    </row>
    <row r="15414" spans="1:1" hidden="1">
      <c r="A15414" s="5"/>
    </row>
    <row r="15415" spans="1:1" hidden="1">
      <c r="A15415" s="5"/>
    </row>
    <row r="15416" spans="1:1" hidden="1">
      <c r="A15416" s="5"/>
    </row>
    <row r="15417" spans="1:1" hidden="1">
      <c r="A15417" s="5"/>
    </row>
    <row r="15418" spans="1:1" hidden="1">
      <c r="A15418" s="5"/>
    </row>
    <row r="15419" spans="1:1" hidden="1">
      <c r="A15419" s="5"/>
    </row>
    <row r="15420" spans="1:1" hidden="1">
      <c r="A15420" s="5"/>
    </row>
    <row r="15421" spans="1:1" hidden="1">
      <c r="A15421" s="5"/>
    </row>
    <row r="15422" spans="1:1" hidden="1">
      <c r="A15422" s="5"/>
    </row>
    <row r="15423" spans="1:1" hidden="1">
      <c r="A15423" s="5"/>
    </row>
    <row r="15424" spans="1:1" hidden="1">
      <c r="A15424" s="5"/>
    </row>
    <row r="15425" spans="1:1" hidden="1">
      <c r="A15425" s="5"/>
    </row>
    <row r="15426" spans="1:1" hidden="1">
      <c r="A15426" s="5"/>
    </row>
    <row r="15427" spans="1:1" hidden="1">
      <c r="A15427" s="5"/>
    </row>
    <row r="15428" spans="1:1" hidden="1">
      <c r="A15428" s="5"/>
    </row>
    <row r="15429" spans="1:1" hidden="1">
      <c r="A15429" s="5"/>
    </row>
    <row r="15430" spans="1:1" hidden="1">
      <c r="A15430" s="5"/>
    </row>
    <row r="15431" spans="1:1" hidden="1">
      <c r="A15431" s="5"/>
    </row>
    <row r="15432" spans="1:1" hidden="1">
      <c r="A15432" s="5"/>
    </row>
    <row r="15433" spans="1:1" hidden="1">
      <c r="A15433" s="5"/>
    </row>
    <row r="15434" spans="1:1" hidden="1">
      <c r="A15434" s="5"/>
    </row>
    <row r="15435" spans="1:1" hidden="1">
      <c r="A15435" s="5"/>
    </row>
    <row r="15436" spans="1:1" hidden="1">
      <c r="A15436" s="5"/>
    </row>
    <row r="15437" spans="1:1" hidden="1">
      <c r="A15437" s="5"/>
    </row>
    <row r="15438" spans="1:1" hidden="1">
      <c r="A15438" s="5"/>
    </row>
    <row r="15439" spans="1:1" hidden="1">
      <c r="A15439" s="5"/>
    </row>
    <row r="15440" spans="1:1" hidden="1">
      <c r="A15440" s="5"/>
    </row>
    <row r="15441" spans="1:1" hidden="1">
      <c r="A15441" s="5"/>
    </row>
    <row r="15442" spans="1:1" hidden="1">
      <c r="A15442" s="5"/>
    </row>
    <row r="15443" spans="1:1" hidden="1">
      <c r="A15443" s="5"/>
    </row>
    <row r="15444" spans="1:1" hidden="1">
      <c r="A15444" s="5"/>
    </row>
    <row r="15445" spans="1:1" hidden="1">
      <c r="A15445" s="5"/>
    </row>
    <row r="15446" spans="1:1" hidden="1">
      <c r="A15446" s="5"/>
    </row>
    <row r="15447" spans="1:1" hidden="1">
      <c r="A15447" s="5"/>
    </row>
    <row r="15448" spans="1:1" hidden="1">
      <c r="A15448" s="5"/>
    </row>
    <row r="15449" spans="1:1" hidden="1">
      <c r="A15449" s="5"/>
    </row>
    <row r="15450" spans="1:1" hidden="1">
      <c r="A15450" s="5"/>
    </row>
    <row r="15451" spans="1:1" hidden="1">
      <c r="A15451" s="5"/>
    </row>
    <row r="15452" spans="1:1" hidden="1">
      <c r="A15452" s="5"/>
    </row>
    <row r="15453" spans="1:1" hidden="1">
      <c r="A15453" s="5"/>
    </row>
    <row r="15454" spans="1:1" hidden="1">
      <c r="A15454" s="5"/>
    </row>
    <row r="15455" spans="1:1" hidden="1">
      <c r="A15455" s="5"/>
    </row>
    <row r="15456" spans="1:1" hidden="1">
      <c r="A15456" s="5"/>
    </row>
    <row r="15457" spans="1:1" hidden="1">
      <c r="A15457" s="5"/>
    </row>
    <row r="15458" spans="1:1" hidden="1">
      <c r="A15458" s="5"/>
    </row>
    <row r="15459" spans="1:1" hidden="1">
      <c r="A15459" s="5"/>
    </row>
    <row r="15460" spans="1:1" hidden="1">
      <c r="A15460" s="5"/>
    </row>
    <row r="15461" spans="1:1" hidden="1">
      <c r="A15461" s="5"/>
    </row>
    <row r="15462" spans="1:1" hidden="1">
      <c r="A15462" s="5"/>
    </row>
    <row r="15463" spans="1:1" hidden="1">
      <c r="A15463" s="5"/>
    </row>
    <row r="15464" spans="1:1" hidden="1">
      <c r="A15464" s="5"/>
    </row>
    <row r="15465" spans="1:1" hidden="1">
      <c r="A15465" s="5"/>
    </row>
    <row r="15466" spans="1:1" hidden="1">
      <c r="A15466" s="5"/>
    </row>
    <row r="15467" spans="1:1" hidden="1">
      <c r="A15467" s="5"/>
    </row>
    <row r="15468" spans="1:1" hidden="1">
      <c r="A15468" s="5"/>
    </row>
    <row r="15469" spans="1:1" hidden="1">
      <c r="A15469" s="5"/>
    </row>
    <row r="15470" spans="1:1" hidden="1">
      <c r="A15470" s="5"/>
    </row>
    <row r="15471" spans="1:1" hidden="1">
      <c r="A15471" s="5"/>
    </row>
    <row r="15472" spans="1:1" hidden="1">
      <c r="A15472" s="5"/>
    </row>
    <row r="15473" spans="1:1" hidden="1">
      <c r="A15473" s="5"/>
    </row>
    <row r="15474" spans="1:1" hidden="1">
      <c r="A15474" s="5"/>
    </row>
    <row r="15475" spans="1:1" hidden="1">
      <c r="A15475" s="5"/>
    </row>
    <row r="15476" spans="1:1" hidden="1">
      <c r="A15476" s="5"/>
    </row>
    <row r="15477" spans="1:1" hidden="1">
      <c r="A15477" s="5"/>
    </row>
    <row r="15478" spans="1:1" hidden="1">
      <c r="A15478" s="5"/>
    </row>
    <row r="15479" spans="1:1" hidden="1">
      <c r="A15479" s="5"/>
    </row>
    <row r="15480" spans="1:1" hidden="1">
      <c r="A15480" s="5"/>
    </row>
    <row r="15481" spans="1:1" hidden="1">
      <c r="A15481" s="5"/>
    </row>
    <row r="15482" spans="1:1" hidden="1">
      <c r="A15482" s="5"/>
    </row>
    <row r="15483" spans="1:1" hidden="1">
      <c r="A15483" s="5"/>
    </row>
    <row r="15484" spans="1:1" hidden="1">
      <c r="A15484" s="5"/>
    </row>
    <row r="15485" spans="1:1" hidden="1">
      <c r="A15485" s="5"/>
    </row>
    <row r="15486" spans="1:1" hidden="1">
      <c r="A15486" s="5"/>
    </row>
    <row r="15487" spans="1:1" hidden="1">
      <c r="A15487" s="5"/>
    </row>
    <row r="15488" spans="1:1" hidden="1">
      <c r="A15488" s="5"/>
    </row>
    <row r="15489" spans="1:1" hidden="1">
      <c r="A15489" s="5"/>
    </row>
    <row r="15490" spans="1:1" hidden="1">
      <c r="A15490" s="5"/>
    </row>
    <row r="15491" spans="1:1" hidden="1">
      <c r="A15491" s="5"/>
    </row>
    <row r="15492" spans="1:1" hidden="1">
      <c r="A15492" s="5"/>
    </row>
    <row r="15493" spans="1:1" hidden="1">
      <c r="A15493" s="5"/>
    </row>
    <row r="15494" spans="1:1" hidden="1">
      <c r="A15494" s="5"/>
    </row>
    <row r="15495" spans="1:1" hidden="1">
      <c r="A15495" s="5"/>
    </row>
    <row r="15496" spans="1:1" hidden="1">
      <c r="A15496" s="5"/>
    </row>
    <row r="15497" spans="1:1" hidden="1">
      <c r="A15497" s="5"/>
    </row>
    <row r="15498" spans="1:1" hidden="1">
      <c r="A15498" s="5"/>
    </row>
    <row r="15499" spans="1:1" hidden="1">
      <c r="A15499" s="5"/>
    </row>
    <row r="15500" spans="1:1" hidden="1">
      <c r="A15500" s="5"/>
    </row>
    <row r="15501" spans="1:1" hidden="1">
      <c r="A15501" s="5"/>
    </row>
    <row r="15502" spans="1:1" hidden="1">
      <c r="A15502" s="5"/>
    </row>
    <row r="15503" spans="1:1" hidden="1">
      <c r="A15503" s="5"/>
    </row>
    <row r="15504" spans="1:1" hidden="1">
      <c r="A15504" s="5"/>
    </row>
    <row r="15505" spans="1:1" hidden="1">
      <c r="A15505" s="5"/>
    </row>
    <row r="15506" spans="1:1" hidden="1">
      <c r="A15506" s="5"/>
    </row>
    <row r="15507" spans="1:1" hidden="1">
      <c r="A15507" s="5"/>
    </row>
    <row r="15508" spans="1:1" hidden="1">
      <c r="A15508" s="5"/>
    </row>
    <row r="15509" spans="1:1" hidden="1">
      <c r="A15509" s="5"/>
    </row>
    <row r="15510" spans="1:1" hidden="1">
      <c r="A15510" s="5"/>
    </row>
    <row r="15511" spans="1:1" hidden="1">
      <c r="A15511" s="5"/>
    </row>
    <row r="15512" spans="1:1" hidden="1">
      <c r="A15512" s="5"/>
    </row>
    <row r="15513" spans="1:1" hidden="1">
      <c r="A15513" s="5"/>
    </row>
    <row r="15514" spans="1:1" hidden="1">
      <c r="A15514" s="5"/>
    </row>
    <row r="15515" spans="1:1" hidden="1">
      <c r="A15515" s="5"/>
    </row>
    <row r="15516" spans="1:1" hidden="1">
      <c r="A15516" s="5"/>
    </row>
    <row r="15517" spans="1:1" hidden="1">
      <c r="A15517" s="5"/>
    </row>
    <row r="15518" spans="1:1" hidden="1">
      <c r="A15518" s="5"/>
    </row>
    <row r="15519" spans="1:1" hidden="1">
      <c r="A15519" s="5"/>
    </row>
    <row r="15520" spans="1:1" hidden="1">
      <c r="A15520" s="5"/>
    </row>
    <row r="15521" spans="1:1" hidden="1">
      <c r="A15521" s="5"/>
    </row>
    <row r="15522" spans="1:1" hidden="1">
      <c r="A15522" s="5"/>
    </row>
    <row r="15523" spans="1:1" hidden="1">
      <c r="A15523" s="5"/>
    </row>
    <row r="15524" spans="1:1" hidden="1">
      <c r="A15524" s="5"/>
    </row>
    <row r="15525" spans="1:1" hidden="1">
      <c r="A15525" s="5"/>
    </row>
    <row r="15526" spans="1:1" hidden="1">
      <c r="A15526" s="5"/>
    </row>
    <row r="15527" spans="1:1" hidden="1">
      <c r="A15527" s="5"/>
    </row>
    <row r="15528" spans="1:1" hidden="1">
      <c r="A15528" s="5"/>
    </row>
    <row r="15529" spans="1:1" hidden="1">
      <c r="A15529" s="5"/>
    </row>
    <row r="15530" spans="1:1" hidden="1">
      <c r="A15530" s="5"/>
    </row>
    <row r="15531" spans="1:1" hidden="1">
      <c r="A15531" s="5"/>
    </row>
    <row r="15532" spans="1:1" hidden="1">
      <c r="A15532" s="5"/>
    </row>
    <row r="15533" spans="1:1" hidden="1">
      <c r="A15533" s="5"/>
    </row>
    <row r="15534" spans="1:1" hidden="1">
      <c r="A15534" s="5"/>
    </row>
    <row r="15535" spans="1:1" hidden="1">
      <c r="A15535" s="5"/>
    </row>
    <row r="15536" spans="1:1" hidden="1">
      <c r="A15536" s="5"/>
    </row>
    <row r="15537" spans="1:1" hidden="1">
      <c r="A15537" s="5"/>
    </row>
    <row r="15538" spans="1:1" hidden="1">
      <c r="A15538" s="5"/>
    </row>
    <row r="15539" spans="1:1" hidden="1">
      <c r="A15539" s="5"/>
    </row>
    <row r="15540" spans="1:1" hidden="1">
      <c r="A15540" s="5"/>
    </row>
    <row r="15541" spans="1:1" hidden="1">
      <c r="A15541" s="5"/>
    </row>
    <row r="15542" spans="1:1" hidden="1">
      <c r="A15542" s="5"/>
    </row>
    <row r="15543" spans="1:1" hidden="1">
      <c r="A15543" s="5"/>
    </row>
    <row r="15544" spans="1:1" hidden="1">
      <c r="A15544" s="5"/>
    </row>
    <row r="15545" spans="1:1" hidden="1">
      <c r="A15545" s="5"/>
    </row>
    <row r="15546" spans="1:1" hidden="1">
      <c r="A15546" s="5"/>
    </row>
    <row r="15547" spans="1:1" hidden="1">
      <c r="A15547" s="5"/>
    </row>
    <row r="15548" spans="1:1" hidden="1">
      <c r="A15548" s="5"/>
    </row>
    <row r="15549" spans="1:1" hidden="1">
      <c r="A15549" s="5"/>
    </row>
    <row r="15550" spans="1:1" hidden="1">
      <c r="A15550" s="5"/>
    </row>
    <row r="15551" spans="1:1" hidden="1">
      <c r="A15551" s="5"/>
    </row>
    <row r="15552" spans="1:1" hidden="1">
      <c r="A15552" s="5"/>
    </row>
    <row r="15553" spans="1:1" hidden="1">
      <c r="A15553" s="5"/>
    </row>
    <row r="15554" spans="1:1" hidden="1">
      <c r="A15554" s="5"/>
    </row>
    <row r="15555" spans="1:1" hidden="1">
      <c r="A15555" s="5"/>
    </row>
    <row r="15556" spans="1:1" hidden="1">
      <c r="A15556" s="5"/>
    </row>
    <row r="15557" spans="1:1" hidden="1">
      <c r="A15557" s="5"/>
    </row>
    <row r="15558" spans="1:1" hidden="1">
      <c r="A15558" s="5"/>
    </row>
    <row r="15559" spans="1:1" hidden="1">
      <c r="A15559" s="5"/>
    </row>
    <row r="15560" spans="1:1" hidden="1">
      <c r="A15560" s="5"/>
    </row>
    <row r="15561" spans="1:1" hidden="1">
      <c r="A15561" s="5"/>
    </row>
    <row r="15562" spans="1:1" hidden="1">
      <c r="A15562" s="5"/>
    </row>
    <row r="15563" spans="1:1" hidden="1">
      <c r="A15563" s="5"/>
    </row>
    <row r="15564" spans="1:1" hidden="1">
      <c r="A15564" s="5"/>
    </row>
    <row r="15565" spans="1:1" hidden="1">
      <c r="A15565" s="5"/>
    </row>
    <row r="15566" spans="1:1" hidden="1">
      <c r="A15566" s="5"/>
    </row>
    <row r="15567" spans="1:1" hidden="1">
      <c r="A15567" s="5"/>
    </row>
    <row r="15568" spans="1:1" hidden="1">
      <c r="A15568" s="5"/>
    </row>
    <row r="15569" spans="1:1" hidden="1">
      <c r="A15569" s="5"/>
    </row>
    <row r="15570" spans="1:1" hidden="1">
      <c r="A15570" s="5"/>
    </row>
    <row r="15571" spans="1:1" hidden="1">
      <c r="A15571" s="5"/>
    </row>
    <row r="15572" spans="1:1" hidden="1">
      <c r="A15572" s="5"/>
    </row>
    <row r="15573" spans="1:1" hidden="1">
      <c r="A15573" s="5"/>
    </row>
    <row r="15574" spans="1:1" hidden="1">
      <c r="A15574" s="5"/>
    </row>
    <row r="15575" spans="1:1" hidden="1">
      <c r="A15575" s="5"/>
    </row>
    <row r="15576" spans="1:1" hidden="1">
      <c r="A15576" s="5"/>
    </row>
    <row r="15577" spans="1:1" hidden="1">
      <c r="A15577" s="5"/>
    </row>
    <row r="15578" spans="1:1" hidden="1">
      <c r="A15578" s="5"/>
    </row>
    <row r="15579" spans="1:1" hidden="1">
      <c r="A15579" s="5"/>
    </row>
    <row r="15580" spans="1:1" hidden="1">
      <c r="A15580" s="5"/>
    </row>
    <row r="15581" spans="1:1" hidden="1">
      <c r="A15581" s="5"/>
    </row>
    <row r="15582" spans="1:1" hidden="1">
      <c r="A15582" s="5"/>
    </row>
    <row r="15583" spans="1:1" hidden="1">
      <c r="A15583" s="5"/>
    </row>
    <row r="15584" spans="1:1" hidden="1">
      <c r="A15584" s="5"/>
    </row>
    <row r="15585" spans="1:1" hidden="1">
      <c r="A15585" s="5"/>
    </row>
    <row r="15586" spans="1:1" hidden="1">
      <c r="A15586" s="5"/>
    </row>
    <row r="15587" spans="1:1" hidden="1">
      <c r="A15587" s="5"/>
    </row>
    <row r="15588" spans="1:1" hidden="1">
      <c r="A15588" s="5"/>
    </row>
    <row r="15589" spans="1:1" hidden="1">
      <c r="A15589" s="5"/>
    </row>
    <row r="15590" spans="1:1" hidden="1">
      <c r="A15590" s="5"/>
    </row>
    <row r="15591" spans="1:1" hidden="1">
      <c r="A15591" s="5"/>
    </row>
    <row r="15592" spans="1:1" hidden="1">
      <c r="A15592" s="5"/>
    </row>
    <row r="15593" spans="1:1" hidden="1">
      <c r="A15593" s="5"/>
    </row>
    <row r="15594" spans="1:1" hidden="1">
      <c r="A15594" s="5"/>
    </row>
    <row r="15595" spans="1:1" hidden="1">
      <c r="A15595" s="5"/>
    </row>
    <row r="15596" spans="1:1" hidden="1">
      <c r="A15596" s="5"/>
    </row>
    <row r="15597" spans="1:1" hidden="1">
      <c r="A15597" s="5"/>
    </row>
    <row r="15598" spans="1:1" hidden="1">
      <c r="A15598" s="5"/>
    </row>
    <row r="15599" spans="1:1" hidden="1">
      <c r="A15599" s="5"/>
    </row>
    <row r="15600" spans="1:1" hidden="1">
      <c r="A15600" s="5"/>
    </row>
    <row r="15601" spans="1:1" hidden="1">
      <c r="A15601" s="5"/>
    </row>
    <row r="15602" spans="1:1" hidden="1">
      <c r="A15602" s="5"/>
    </row>
    <row r="15603" spans="1:1" hidden="1">
      <c r="A15603" s="5"/>
    </row>
    <row r="15604" spans="1:1" hidden="1">
      <c r="A15604" s="5"/>
    </row>
    <row r="15605" spans="1:1" hidden="1">
      <c r="A15605" s="5"/>
    </row>
    <row r="15606" spans="1:1" hidden="1">
      <c r="A15606" s="5"/>
    </row>
    <row r="15607" spans="1:1" hidden="1">
      <c r="A15607" s="5"/>
    </row>
    <row r="15608" spans="1:1" hidden="1">
      <c r="A15608" s="5"/>
    </row>
    <row r="15609" spans="1:1" hidden="1">
      <c r="A15609" s="5"/>
    </row>
    <row r="15610" spans="1:1" hidden="1">
      <c r="A15610" s="5"/>
    </row>
    <row r="15611" spans="1:1" hidden="1">
      <c r="A15611" s="5"/>
    </row>
    <row r="15612" spans="1:1" hidden="1">
      <c r="A15612" s="5"/>
    </row>
    <row r="15613" spans="1:1" hidden="1">
      <c r="A15613" s="5"/>
    </row>
    <row r="15614" spans="1:1" hidden="1">
      <c r="A15614" s="5"/>
    </row>
    <row r="15615" spans="1:1" hidden="1">
      <c r="A15615" s="5"/>
    </row>
    <row r="15616" spans="1:1" hidden="1">
      <c r="A15616" s="5"/>
    </row>
    <row r="15617" spans="1:1" hidden="1">
      <c r="A15617" s="5"/>
    </row>
    <row r="15618" spans="1:1" hidden="1">
      <c r="A15618" s="5"/>
    </row>
    <row r="15619" spans="1:1" hidden="1">
      <c r="A15619" s="5"/>
    </row>
    <row r="15620" spans="1:1" hidden="1">
      <c r="A15620" s="5"/>
    </row>
    <row r="15621" spans="1:1" hidden="1">
      <c r="A15621" s="5"/>
    </row>
    <row r="15622" spans="1:1" hidden="1">
      <c r="A15622" s="5"/>
    </row>
    <row r="15623" spans="1:1" hidden="1">
      <c r="A15623" s="5"/>
    </row>
    <row r="15624" spans="1:1" hidden="1">
      <c r="A15624" s="5"/>
    </row>
    <row r="15625" spans="1:1" hidden="1">
      <c r="A15625" s="5"/>
    </row>
    <row r="15626" spans="1:1" hidden="1">
      <c r="A15626" s="5"/>
    </row>
    <row r="15627" spans="1:1" hidden="1">
      <c r="A15627" s="5"/>
    </row>
    <row r="15628" spans="1:1" hidden="1">
      <c r="A15628" s="5"/>
    </row>
    <row r="15629" spans="1:1" hidden="1">
      <c r="A15629" s="5"/>
    </row>
    <row r="15630" spans="1:1" hidden="1">
      <c r="A15630" s="5"/>
    </row>
    <row r="15631" spans="1:1" hidden="1">
      <c r="A15631" s="5"/>
    </row>
    <row r="15632" spans="1:1" hidden="1">
      <c r="A15632" s="5"/>
    </row>
    <row r="15633" spans="1:1" hidden="1">
      <c r="A15633" s="5"/>
    </row>
    <row r="15634" spans="1:1" hidden="1">
      <c r="A15634" s="5"/>
    </row>
    <row r="15635" spans="1:1" hidden="1">
      <c r="A15635" s="5"/>
    </row>
    <row r="15636" spans="1:1" hidden="1">
      <c r="A15636" s="5"/>
    </row>
    <row r="15637" spans="1:1" hidden="1">
      <c r="A15637" s="5"/>
    </row>
    <row r="15638" spans="1:1" hidden="1">
      <c r="A15638" s="5"/>
    </row>
    <row r="15639" spans="1:1" hidden="1">
      <c r="A15639" s="5"/>
    </row>
    <row r="15640" spans="1:1" hidden="1">
      <c r="A15640" s="5"/>
    </row>
    <row r="15641" spans="1:1" hidden="1">
      <c r="A15641" s="5"/>
    </row>
    <row r="15642" spans="1:1" hidden="1">
      <c r="A15642" s="5"/>
    </row>
    <row r="15643" spans="1:1" hidden="1">
      <c r="A15643" s="5"/>
    </row>
    <row r="15644" spans="1:1" hidden="1">
      <c r="A15644" s="5"/>
    </row>
    <row r="15645" spans="1:1" hidden="1">
      <c r="A15645" s="5"/>
    </row>
    <row r="15646" spans="1:1" hidden="1">
      <c r="A15646" s="5"/>
    </row>
    <row r="15647" spans="1:1" hidden="1">
      <c r="A15647" s="5"/>
    </row>
    <row r="15648" spans="1:1" hidden="1">
      <c r="A15648" s="5"/>
    </row>
    <row r="15649" spans="1:1" hidden="1">
      <c r="A15649" s="5"/>
    </row>
    <row r="15650" spans="1:1" hidden="1">
      <c r="A15650" s="5"/>
    </row>
    <row r="15651" spans="1:1" hidden="1">
      <c r="A15651" s="5"/>
    </row>
    <row r="15652" spans="1:1" hidden="1">
      <c r="A15652" s="5"/>
    </row>
    <row r="15653" spans="1:1" hidden="1">
      <c r="A15653" s="5"/>
    </row>
    <row r="15654" spans="1:1" hidden="1">
      <c r="A15654" s="5"/>
    </row>
    <row r="15655" spans="1:1" hidden="1">
      <c r="A15655" s="5"/>
    </row>
    <row r="15656" spans="1:1" hidden="1">
      <c r="A15656" s="5"/>
    </row>
    <row r="15657" spans="1:1" hidden="1">
      <c r="A15657" s="5"/>
    </row>
    <row r="15658" spans="1:1" hidden="1">
      <c r="A15658" s="5"/>
    </row>
    <row r="15659" spans="1:1" hidden="1">
      <c r="A15659" s="5"/>
    </row>
    <row r="15660" spans="1:1" hidden="1">
      <c r="A15660" s="5"/>
    </row>
    <row r="15661" spans="1:1" hidden="1">
      <c r="A15661" s="5"/>
    </row>
    <row r="15662" spans="1:1" hidden="1">
      <c r="A15662" s="5"/>
    </row>
    <row r="15663" spans="1:1" hidden="1">
      <c r="A15663" s="5"/>
    </row>
    <row r="15664" spans="1:1" hidden="1">
      <c r="A15664" s="5"/>
    </row>
    <row r="15665" spans="1:1" hidden="1">
      <c r="A15665" s="5"/>
    </row>
    <row r="15666" spans="1:1" hidden="1">
      <c r="A15666" s="5"/>
    </row>
    <row r="15667" spans="1:1" hidden="1">
      <c r="A15667" s="5"/>
    </row>
    <row r="15668" spans="1:1" hidden="1">
      <c r="A15668" s="5"/>
    </row>
    <row r="15669" spans="1:1" hidden="1">
      <c r="A15669" s="5"/>
    </row>
    <row r="15670" spans="1:1" hidden="1">
      <c r="A15670" s="5"/>
    </row>
    <row r="15671" spans="1:1" hidden="1">
      <c r="A15671" s="5"/>
    </row>
    <row r="15672" spans="1:1" hidden="1">
      <c r="A15672" s="5"/>
    </row>
    <row r="15673" spans="1:1" hidden="1">
      <c r="A15673" s="5"/>
    </row>
    <row r="15674" spans="1:1" hidden="1">
      <c r="A15674" s="5"/>
    </row>
    <row r="15675" spans="1:1" hidden="1">
      <c r="A15675" s="5"/>
    </row>
    <row r="15676" spans="1:1" hidden="1">
      <c r="A15676" s="5"/>
    </row>
    <row r="15677" spans="1:1" hidden="1">
      <c r="A15677" s="5"/>
    </row>
    <row r="15678" spans="1:1" hidden="1">
      <c r="A15678" s="5"/>
    </row>
    <row r="15679" spans="1:1" hidden="1">
      <c r="A15679" s="5"/>
    </row>
    <row r="15680" spans="1:1" hidden="1">
      <c r="A15680" s="5"/>
    </row>
    <row r="15681" spans="1:1" hidden="1">
      <c r="A15681" s="5"/>
    </row>
    <row r="15682" spans="1:1" hidden="1">
      <c r="A15682" s="5"/>
    </row>
    <row r="15683" spans="1:1" hidden="1">
      <c r="A15683" s="5"/>
    </row>
    <row r="15684" spans="1:1" hidden="1">
      <c r="A15684" s="5"/>
    </row>
    <row r="15685" spans="1:1" hidden="1">
      <c r="A15685" s="5"/>
    </row>
    <row r="15686" spans="1:1" hidden="1">
      <c r="A15686" s="5"/>
    </row>
    <row r="15687" spans="1:1" hidden="1">
      <c r="A15687" s="5"/>
    </row>
    <row r="15688" spans="1:1" hidden="1">
      <c r="A15688" s="5"/>
    </row>
    <row r="15689" spans="1:1" hidden="1">
      <c r="A15689" s="5"/>
    </row>
    <row r="15690" spans="1:1" hidden="1">
      <c r="A15690" s="5"/>
    </row>
    <row r="15691" spans="1:1" hidden="1">
      <c r="A15691" s="5"/>
    </row>
    <row r="15692" spans="1:1" hidden="1">
      <c r="A15692" s="5"/>
    </row>
    <row r="15693" spans="1:1" hidden="1">
      <c r="A15693" s="5"/>
    </row>
    <row r="15694" spans="1:1" hidden="1">
      <c r="A15694" s="5"/>
    </row>
    <row r="15695" spans="1:1" hidden="1">
      <c r="A15695" s="5"/>
    </row>
    <row r="15696" spans="1:1" hidden="1">
      <c r="A15696" s="5"/>
    </row>
    <row r="15697" spans="1:1" hidden="1">
      <c r="A15697" s="5"/>
    </row>
    <row r="15698" spans="1:1" hidden="1">
      <c r="A15698" s="5"/>
    </row>
    <row r="15699" spans="1:1" hidden="1">
      <c r="A15699" s="5"/>
    </row>
    <row r="15700" spans="1:1" hidden="1">
      <c r="A15700" s="5"/>
    </row>
    <row r="15701" spans="1:1" hidden="1">
      <c r="A15701" s="5"/>
    </row>
    <row r="15702" spans="1:1" hidden="1">
      <c r="A15702" s="5"/>
    </row>
    <row r="15703" spans="1:1" hidden="1">
      <c r="A15703" s="5"/>
    </row>
    <row r="15704" spans="1:1" hidden="1">
      <c r="A15704" s="5"/>
    </row>
    <row r="15705" spans="1:1" hidden="1">
      <c r="A15705" s="5"/>
    </row>
    <row r="15706" spans="1:1" hidden="1">
      <c r="A15706" s="5"/>
    </row>
    <row r="15707" spans="1:1" hidden="1">
      <c r="A15707" s="5"/>
    </row>
    <row r="15708" spans="1:1" hidden="1">
      <c r="A15708" s="5"/>
    </row>
    <row r="15709" spans="1:1" hidden="1">
      <c r="A15709" s="5"/>
    </row>
    <row r="15710" spans="1:1" hidden="1">
      <c r="A15710" s="5"/>
    </row>
    <row r="15711" spans="1:1" hidden="1">
      <c r="A15711" s="5"/>
    </row>
    <row r="15712" spans="1:1" hidden="1">
      <c r="A15712" s="5"/>
    </row>
    <row r="15713" spans="1:1" hidden="1">
      <c r="A15713" s="5"/>
    </row>
    <row r="15714" spans="1:1" hidden="1">
      <c r="A15714" s="5"/>
    </row>
    <row r="15715" spans="1:1" hidden="1">
      <c r="A15715" s="5"/>
    </row>
    <row r="15716" spans="1:1" hidden="1">
      <c r="A15716" s="5"/>
    </row>
    <row r="15717" spans="1:1" hidden="1">
      <c r="A15717" s="5"/>
    </row>
    <row r="15718" spans="1:1" hidden="1">
      <c r="A15718" s="5"/>
    </row>
    <row r="15719" spans="1:1" hidden="1">
      <c r="A15719" s="5"/>
    </row>
    <row r="15720" spans="1:1" hidden="1">
      <c r="A15720" s="5"/>
    </row>
    <row r="15721" spans="1:1" hidden="1">
      <c r="A15721" s="5"/>
    </row>
    <row r="15722" spans="1:1" hidden="1">
      <c r="A15722" s="5"/>
    </row>
    <row r="15723" spans="1:1" hidden="1">
      <c r="A15723" s="5"/>
    </row>
    <row r="15724" spans="1:1" hidden="1">
      <c r="A15724" s="5"/>
    </row>
    <row r="15725" spans="1:1" hidden="1">
      <c r="A15725" s="5"/>
    </row>
    <row r="15726" spans="1:1" hidden="1">
      <c r="A15726" s="5"/>
    </row>
    <row r="15727" spans="1:1" hidden="1">
      <c r="A15727" s="5"/>
    </row>
    <row r="15728" spans="1:1" hidden="1">
      <c r="A15728" s="5"/>
    </row>
    <row r="15729" spans="1:1" hidden="1">
      <c r="A15729" s="5"/>
    </row>
    <row r="15730" spans="1:1" hidden="1">
      <c r="A15730" s="5"/>
    </row>
    <row r="15731" spans="1:1" hidden="1">
      <c r="A15731" s="5"/>
    </row>
    <row r="15732" spans="1:1" hidden="1">
      <c r="A15732" s="5"/>
    </row>
    <row r="15733" spans="1:1" hidden="1">
      <c r="A15733" s="5"/>
    </row>
    <row r="15734" spans="1:1" hidden="1">
      <c r="A15734" s="5"/>
    </row>
    <row r="15735" spans="1:1" hidden="1">
      <c r="A15735" s="5"/>
    </row>
    <row r="15736" spans="1:1" hidden="1">
      <c r="A15736" s="5"/>
    </row>
    <row r="15737" spans="1:1" hidden="1">
      <c r="A15737" s="5"/>
    </row>
    <row r="15738" spans="1:1" hidden="1">
      <c r="A15738" s="5"/>
    </row>
    <row r="15739" spans="1:1" hidden="1">
      <c r="A15739" s="5"/>
    </row>
    <row r="15740" spans="1:1" hidden="1">
      <c r="A15740" s="5"/>
    </row>
    <row r="15741" spans="1:1" hidden="1">
      <c r="A15741" s="5"/>
    </row>
    <row r="15742" spans="1:1" hidden="1">
      <c r="A15742" s="5"/>
    </row>
    <row r="15743" spans="1:1" hidden="1">
      <c r="A15743" s="5"/>
    </row>
    <row r="15744" spans="1:1" hidden="1">
      <c r="A15744" s="5"/>
    </row>
    <row r="15745" spans="1:1" hidden="1">
      <c r="A15745" s="5"/>
    </row>
    <row r="15746" spans="1:1" hidden="1">
      <c r="A15746" s="5"/>
    </row>
    <row r="15747" spans="1:1" hidden="1">
      <c r="A15747" s="5"/>
    </row>
    <row r="15748" spans="1:1" hidden="1">
      <c r="A15748" s="5"/>
    </row>
    <row r="15749" spans="1:1" hidden="1">
      <c r="A15749" s="5"/>
    </row>
    <row r="15750" spans="1:1" hidden="1">
      <c r="A15750" s="5"/>
    </row>
    <row r="15751" spans="1:1" hidden="1">
      <c r="A15751" s="5"/>
    </row>
    <row r="15752" spans="1:1" hidden="1">
      <c r="A15752" s="5"/>
    </row>
    <row r="15753" spans="1:1" hidden="1">
      <c r="A15753" s="5"/>
    </row>
    <row r="15754" spans="1:1" hidden="1">
      <c r="A15754" s="5"/>
    </row>
    <row r="15755" spans="1:1" hidden="1">
      <c r="A15755" s="5"/>
    </row>
    <row r="15756" spans="1:1" hidden="1">
      <c r="A15756" s="5"/>
    </row>
    <row r="15757" spans="1:1" hidden="1">
      <c r="A15757" s="5"/>
    </row>
    <row r="15758" spans="1:1" hidden="1">
      <c r="A15758" s="5"/>
    </row>
    <row r="15759" spans="1:1" hidden="1">
      <c r="A15759" s="5"/>
    </row>
    <row r="15760" spans="1:1" hidden="1">
      <c r="A15760" s="5"/>
    </row>
    <row r="15761" spans="1:1" hidden="1">
      <c r="A15761" s="5"/>
    </row>
    <row r="15762" spans="1:1" hidden="1">
      <c r="A15762" s="5"/>
    </row>
    <row r="15763" spans="1:1" hidden="1">
      <c r="A15763" s="5"/>
    </row>
    <row r="15764" spans="1:1" hidden="1">
      <c r="A15764" s="5"/>
    </row>
    <row r="15765" spans="1:1" hidden="1">
      <c r="A15765" s="5"/>
    </row>
    <row r="15766" spans="1:1" hidden="1">
      <c r="A15766" s="5"/>
    </row>
    <row r="15767" spans="1:1" hidden="1">
      <c r="A15767" s="5"/>
    </row>
    <row r="15768" spans="1:1" hidden="1">
      <c r="A15768" s="5"/>
    </row>
    <row r="15769" spans="1:1" hidden="1">
      <c r="A15769" s="5"/>
    </row>
    <row r="15770" spans="1:1" hidden="1">
      <c r="A15770" s="5"/>
    </row>
    <row r="15771" spans="1:1" hidden="1">
      <c r="A15771" s="5"/>
    </row>
    <row r="15772" spans="1:1" hidden="1">
      <c r="A15772" s="5"/>
    </row>
    <row r="15773" spans="1:1" hidden="1">
      <c r="A15773" s="5"/>
    </row>
    <row r="15774" spans="1:1" hidden="1">
      <c r="A15774" s="5"/>
    </row>
    <row r="15775" spans="1:1" hidden="1">
      <c r="A15775" s="5"/>
    </row>
    <row r="15776" spans="1:1" hidden="1">
      <c r="A15776" s="5"/>
    </row>
    <row r="15777" spans="1:1" hidden="1">
      <c r="A15777" s="5"/>
    </row>
    <row r="15778" spans="1:1" hidden="1">
      <c r="A15778" s="5"/>
    </row>
    <row r="15779" spans="1:1" hidden="1">
      <c r="A15779" s="5"/>
    </row>
    <row r="15780" spans="1:1" hidden="1">
      <c r="A15780" s="5"/>
    </row>
    <row r="15781" spans="1:1" hidden="1">
      <c r="A15781" s="5"/>
    </row>
    <row r="15782" spans="1:1" hidden="1">
      <c r="A15782" s="5"/>
    </row>
    <row r="15783" spans="1:1" hidden="1">
      <c r="A15783" s="5"/>
    </row>
    <row r="15784" spans="1:1" hidden="1">
      <c r="A15784" s="5"/>
    </row>
    <row r="15785" spans="1:1" hidden="1">
      <c r="A15785" s="5"/>
    </row>
    <row r="15786" spans="1:1" hidden="1">
      <c r="A15786" s="5"/>
    </row>
    <row r="15787" spans="1:1" hidden="1">
      <c r="A15787" s="5"/>
    </row>
    <row r="15788" spans="1:1" hidden="1">
      <c r="A15788" s="5"/>
    </row>
    <row r="15789" spans="1:1" hidden="1">
      <c r="A15789" s="5"/>
    </row>
    <row r="15790" spans="1:1" hidden="1">
      <c r="A15790" s="5"/>
    </row>
    <row r="15791" spans="1:1" hidden="1">
      <c r="A15791" s="5"/>
    </row>
    <row r="15792" spans="1:1" hidden="1">
      <c r="A15792" s="5"/>
    </row>
    <row r="15793" spans="1:1" hidden="1">
      <c r="A15793" s="5"/>
    </row>
    <row r="15794" spans="1:1" hidden="1">
      <c r="A15794" s="5"/>
    </row>
    <row r="15795" spans="1:1" hidden="1">
      <c r="A15795" s="5"/>
    </row>
    <row r="15796" spans="1:1" hidden="1">
      <c r="A15796" s="5"/>
    </row>
    <row r="15797" spans="1:1" hidden="1">
      <c r="A15797" s="5"/>
    </row>
    <row r="15798" spans="1:1" hidden="1">
      <c r="A15798" s="5"/>
    </row>
    <row r="15799" spans="1:1" hidden="1">
      <c r="A15799" s="5"/>
    </row>
    <row r="15800" spans="1:1" hidden="1">
      <c r="A15800" s="5"/>
    </row>
    <row r="15801" spans="1:1" hidden="1">
      <c r="A15801" s="5"/>
    </row>
    <row r="15802" spans="1:1" hidden="1">
      <c r="A15802" s="5"/>
    </row>
    <row r="15803" spans="1:1" hidden="1">
      <c r="A15803" s="5"/>
    </row>
    <row r="15804" spans="1:1" hidden="1">
      <c r="A15804" s="5"/>
    </row>
    <row r="15805" spans="1:1" hidden="1">
      <c r="A15805" s="5"/>
    </row>
    <row r="15806" spans="1:1" hidden="1">
      <c r="A15806" s="5"/>
    </row>
    <row r="15807" spans="1:1" hidden="1">
      <c r="A15807" s="5"/>
    </row>
    <row r="15808" spans="1:1" hidden="1">
      <c r="A15808" s="5"/>
    </row>
    <row r="15809" spans="1:1" hidden="1">
      <c r="A15809" s="5"/>
    </row>
    <row r="15810" spans="1:1" hidden="1">
      <c r="A15810" s="5"/>
    </row>
    <row r="15811" spans="1:1" hidden="1">
      <c r="A15811" s="5"/>
    </row>
    <row r="15812" spans="1:1" hidden="1">
      <c r="A15812" s="5"/>
    </row>
    <row r="15813" spans="1:1" hidden="1">
      <c r="A15813" s="5"/>
    </row>
    <row r="15814" spans="1:1" hidden="1">
      <c r="A15814" s="5"/>
    </row>
    <row r="15815" spans="1:1" hidden="1">
      <c r="A15815" s="5"/>
    </row>
    <row r="15816" spans="1:1" hidden="1">
      <c r="A15816" s="5"/>
    </row>
    <row r="15817" spans="1:1" hidden="1">
      <c r="A15817" s="5"/>
    </row>
    <row r="15818" spans="1:1" hidden="1">
      <c r="A15818" s="5"/>
    </row>
    <row r="15819" spans="1:1" hidden="1">
      <c r="A15819" s="5"/>
    </row>
    <row r="15820" spans="1:1" hidden="1">
      <c r="A15820" s="5"/>
    </row>
    <row r="15821" spans="1:1" hidden="1">
      <c r="A15821" s="5"/>
    </row>
    <row r="15822" spans="1:1" hidden="1">
      <c r="A15822" s="5"/>
    </row>
    <row r="15823" spans="1:1" hidden="1">
      <c r="A15823" s="5"/>
    </row>
    <row r="15824" spans="1:1" hidden="1">
      <c r="A15824" s="5"/>
    </row>
    <row r="15825" spans="1:1" hidden="1">
      <c r="A15825" s="5"/>
    </row>
    <row r="15826" spans="1:1" hidden="1">
      <c r="A15826" s="5"/>
    </row>
    <row r="15827" spans="1:1" hidden="1">
      <c r="A15827" s="5"/>
    </row>
    <row r="15828" spans="1:1" hidden="1">
      <c r="A15828" s="5"/>
    </row>
    <row r="15829" spans="1:1" hidden="1">
      <c r="A15829" s="5"/>
    </row>
    <row r="15830" spans="1:1" hidden="1">
      <c r="A15830" s="5"/>
    </row>
    <row r="15831" spans="1:1" hidden="1">
      <c r="A15831" s="5"/>
    </row>
    <row r="15832" spans="1:1" hidden="1">
      <c r="A15832" s="5"/>
    </row>
    <row r="15833" spans="1:1" hidden="1">
      <c r="A15833" s="5"/>
    </row>
    <row r="15834" spans="1:1" hidden="1">
      <c r="A15834" s="5"/>
    </row>
    <row r="15835" spans="1:1" hidden="1">
      <c r="A15835" s="5"/>
    </row>
    <row r="15836" spans="1:1" hidden="1">
      <c r="A15836" s="5"/>
    </row>
    <row r="15837" spans="1:1" hidden="1">
      <c r="A15837" s="5"/>
    </row>
    <row r="15838" spans="1:1" hidden="1">
      <c r="A15838" s="5"/>
    </row>
    <row r="15839" spans="1:1" hidden="1">
      <c r="A15839" s="5"/>
    </row>
    <row r="15840" spans="1:1" hidden="1">
      <c r="A15840" s="5"/>
    </row>
    <row r="15841" spans="1:1" hidden="1">
      <c r="A15841" s="5"/>
    </row>
    <row r="15842" spans="1:1" hidden="1">
      <c r="A15842" s="5"/>
    </row>
    <row r="15843" spans="1:1" hidden="1">
      <c r="A15843" s="5"/>
    </row>
    <row r="15844" spans="1:1" hidden="1">
      <c r="A15844" s="5"/>
    </row>
    <row r="15845" spans="1:1" hidden="1">
      <c r="A15845" s="5"/>
    </row>
    <row r="15846" spans="1:1" hidden="1">
      <c r="A15846" s="5"/>
    </row>
    <row r="15847" spans="1:1" hidden="1">
      <c r="A15847" s="5"/>
    </row>
    <row r="15848" spans="1:1" hidden="1">
      <c r="A15848" s="5"/>
    </row>
    <row r="15849" spans="1:1" hidden="1">
      <c r="A15849" s="5"/>
    </row>
    <row r="15850" spans="1:1" hidden="1">
      <c r="A15850" s="5"/>
    </row>
    <row r="15851" spans="1:1" hidden="1">
      <c r="A15851" s="5"/>
    </row>
    <row r="15852" spans="1:1" hidden="1">
      <c r="A15852" s="5"/>
    </row>
    <row r="15853" spans="1:1" hidden="1">
      <c r="A15853" s="5"/>
    </row>
    <row r="15854" spans="1:1" hidden="1">
      <c r="A15854" s="5"/>
    </row>
    <row r="15855" spans="1:1" hidden="1">
      <c r="A15855" s="5"/>
    </row>
    <row r="15856" spans="1:1" hidden="1">
      <c r="A15856" s="5"/>
    </row>
    <row r="15857" spans="1:1" hidden="1">
      <c r="A15857" s="5"/>
    </row>
    <row r="15858" spans="1:1" hidden="1">
      <c r="A15858" s="5"/>
    </row>
    <row r="15859" spans="1:1" hidden="1">
      <c r="A15859" s="5"/>
    </row>
    <row r="15860" spans="1:1" hidden="1">
      <c r="A15860" s="5"/>
    </row>
    <row r="15861" spans="1:1" hidden="1">
      <c r="A15861" s="5"/>
    </row>
    <row r="15862" spans="1:1" hidden="1">
      <c r="A15862" s="5"/>
    </row>
    <row r="15863" spans="1:1" hidden="1">
      <c r="A15863" s="5"/>
    </row>
    <row r="15864" spans="1:1" hidden="1">
      <c r="A15864" s="5"/>
    </row>
    <row r="15865" spans="1:1" hidden="1">
      <c r="A15865" s="5"/>
    </row>
    <row r="15866" spans="1:1" hidden="1">
      <c r="A15866" s="5"/>
    </row>
    <row r="15867" spans="1:1" hidden="1">
      <c r="A15867" s="5"/>
    </row>
    <row r="15868" spans="1:1" hidden="1">
      <c r="A15868" s="5"/>
    </row>
    <row r="15869" spans="1:1" hidden="1">
      <c r="A15869" s="5"/>
    </row>
    <row r="15870" spans="1:1" hidden="1">
      <c r="A15870" s="5"/>
    </row>
    <row r="15871" spans="1:1" hidden="1">
      <c r="A15871" s="5"/>
    </row>
    <row r="15872" spans="1:1" hidden="1">
      <c r="A15872" s="5"/>
    </row>
    <row r="15873" spans="1:1" hidden="1">
      <c r="A15873" s="5"/>
    </row>
    <row r="15874" spans="1:1" hidden="1">
      <c r="A15874" s="5"/>
    </row>
    <row r="15875" spans="1:1" hidden="1">
      <c r="A15875" s="5"/>
    </row>
    <row r="15876" spans="1:1" hidden="1">
      <c r="A15876" s="5"/>
    </row>
    <row r="15877" spans="1:1" hidden="1">
      <c r="A15877" s="5"/>
    </row>
    <row r="15878" spans="1:1" hidden="1">
      <c r="A15878" s="5"/>
    </row>
    <row r="15879" spans="1:1" hidden="1">
      <c r="A15879" s="5"/>
    </row>
    <row r="15880" spans="1:1" hidden="1">
      <c r="A15880" s="5"/>
    </row>
    <row r="15881" spans="1:1" hidden="1">
      <c r="A15881" s="5"/>
    </row>
    <row r="15882" spans="1:1" hidden="1">
      <c r="A15882" s="5"/>
    </row>
    <row r="15883" spans="1:1" hidden="1">
      <c r="A15883" s="5"/>
    </row>
    <row r="15884" spans="1:1" hidden="1">
      <c r="A15884" s="5"/>
    </row>
    <row r="15885" spans="1:1" hidden="1">
      <c r="A15885" s="5"/>
    </row>
    <row r="15886" spans="1:1" hidden="1">
      <c r="A15886" s="5"/>
    </row>
    <row r="15887" spans="1:1" hidden="1">
      <c r="A15887" s="5"/>
    </row>
    <row r="15888" spans="1:1" hidden="1">
      <c r="A15888" s="5"/>
    </row>
    <row r="15889" spans="1:1" hidden="1">
      <c r="A15889" s="5"/>
    </row>
    <row r="15890" spans="1:1" hidden="1">
      <c r="A15890" s="5"/>
    </row>
    <row r="15891" spans="1:1" hidden="1">
      <c r="A15891" s="5"/>
    </row>
    <row r="15892" spans="1:1" hidden="1">
      <c r="A15892" s="5"/>
    </row>
    <row r="15893" spans="1:1" hidden="1">
      <c r="A15893" s="5"/>
    </row>
    <row r="15894" spans="1:1" hidden="1">
      <c r="A15894" s="5"/>
    </row>
    <row r="15895" spans="1:1" hidden="1">
      <c r="A15895" s="5"/>
    </row>
    <row r="15896" spans="1:1" hidden="1">
      <c r="A15896" s="5"/>
    </row>
    <row r="15897" spans="1:1" hidden="1">
      <c r="A15897" s="5"/>
    </row>
    <row r="15898" spans="1:1" hidden="1">
      <c r="A15898" s="5"/>
    </row>
    <row r="15899" spans="1:1" hidden="1">
      <c r="A15899" s="5"/>
    </row>
    <row r="15900" spans="1:1" hidden="1">
      <c r="A15900" s="5"/>
    </row>
    <row r="15901" spans="1:1" hidden="1">
      <c r="A15901" s="5"/>
    </row>
    <row r="15902" spans="1:1" hidden="1">
      <c r="A15902" s="5"/>
    </row>
    <row r="15903" spans="1:1" hidden="1">
      <c r="A15903" s="5"/>
    </row>
    <row r="15904" spans="1:1" hidden="1">
      <c r="A15904" s="5"/>
    </row>
    <row r="15905" spans="1:1" hidden="1">
      <c r="A15905" s="5"/>
    </row>
    <row r="15906" spans="1:1" hidden="1">
      <c r="A15906" s="5"/>
    </row>
    <row r="15907" spans="1:1" hidden="1">
      <c r="A15907" s="5"/>
    </row>
    <row r="15908" spans="1:1" hidden="1">
      <c r="A15908" s="5"/>
    </row>
    <row r="15909" spans="1:1" hidden="1">
      <c r="A15909" s="5"/>
    </row>
    <row r="15910" spans="1:1" hidden="1">
      <c r="A15910" s="5"/>
    </row>
    <row r="15911" spans="1:1" hidden="1">
      <c r="A15911" s="5"/>
    </row>
    <row r="15912" spans="1:1" hidden="1">
      <c r="A15912" s="5"/>
    </row>
    <row r="15913" spans="1:1" hidden="1">
      <c r="A15913" s="5"/>
    </row>
    <row r="15914" spans="1:1" hidden="1">
      <c r="A15914" s="5"/>
    </row>
    <row r="15915" spans="1:1" hidden="1">
      <c r="A15915" s="5"/>
    </row>
    <row r="15916" spans="1:1" hidden="1">
      <c r="A15916" s="5"/>
    </row>
    <row r="15917" spans="1:1" hidden="1">
      <c r="A15917" s="5"/>
    </row>
    <row r="15918" spans="1:1" hidden="1">
      <c r="A15918" s="5"/>
    </row>
    <row r="15919" spans="1:1" hidden="1">
      <c r="A15919" s="5"/>
    </row>
    <row r="15920" spans="1:1" hidden="1">
      <c r="A15920" s="5"/>
    </row>
    <row r="15921" spans="1:1" hidden="1">
      <c r="A15921" s="5"/>
    </row>
    <row r="15922" spans="1:1" hidden="1">
      <c r="A15922" s="5"/>
    </row>
    <row r="15923" spans="1:1" hidden="1">
      <c r="A15923" s="5"/>
    </row>
    <row r="15924" spans="1:1" hidden="1">
      <c r="A15924" s="5"/>
    </row>
    <row r="15925" spans="1:1" hidden="1">
      <c r="A15925" s="5"/>
    </row>
    <row r="15926" spans="1:1" hidden="1">
      <c r="A15926" s="5"/>
    </row>
    <row r="15927" spans="1:1" hidden="1">
      <c r="A15927" s="5"/>
    </row>
    <row r="15928" spans="1:1" hidden="1">
      <c r="A15928" s="5"/>
    </row>
    <row r="15929" spans="1:1" hidden="1">
      <c r="A15929" s="5"/>
    </row>
    <row r="15930" spans="1:1" hidden="1">
      <c r="A15930" s="5"/>
    </row>
    <row r="15931" spans="1:1" hidden="1">
      <c r="A15931" s="5"/>
    </row>
    <row r="15932" spans="1:1" hidden="1">
      <c r="A15932" s="5"/>
    </row>
    <row r="15933" spans="1:1" hidden="1">
      <c r="A15933" s="5"/>
    </row>
    <row r="15934" spans="1:1" hidden="1">
      <c r="A15934" s="5"/>
    </row>
    <row r="15935" spans="1:1" hidden="1">
      <c r="A15935" s="5"/>
    </row>
    <row r="15936" spans="1:1" hidden="1">
      <c r="A15936" s="5"/>
    </row>
    <row r="15937" spans="1:1" hidden="1">
      <c r="A15937" s="5"/>
    </row>
    <row r="15938" spans="1:1" hidden="1">
      <c r="A15938" s="5"/>
    </row>
    <row r="15939" spans="1:1" hidden="1">
      <c r="A15939" s="5"/>
    </row>
    <row r="15940" spans="1:1" hidden="1">
      <c r="A15940" s="5"/>
    </row>
    <row r="15941" spans="1:1" hidden="1">
      <c r="A15941" s="5"/>
    </row>
    <row r="15942" spans="1:1" hidden="1">
      <c r="A15942" s="5"/>
    </row>
    <row r="15943" spans="1:1" hidden="1">
      <c r="A15943" s="5"/>
    </row>
    <row r="15944" spans="1:1" hidden="1">
      <c r="A15944" s="5"/>
    </row>
    <row r="15945" spans="1:1" hidden="1">
      <c r="A15945" s="5"/>
    </row>
    <row r="15946" spans="1:1" hidden="1">
      <c r="A15946" s="5"/>
    </row>
    <row r="15947" spans="1:1" hidden="1">
      <c r="A15947" s="5"/>
    </row>
    <row r="15948" spans="1:1" hidden="1">
      <c r="A15948" s="5"/>
    </row>
    <row r="15949" spans="1:1" hidden="1">
      <c r="A15949" s="5"/>
    </row>
    <row r="15950" spans="1:1" hidden="1">
      <c r="A15950" s="5"/>
    </row>
    <row r="15951" spans="1:1" hidden="1">
      <c r="A15951" s="5"/>
    </row>
    <row r="15952" spans="1:1" hidden="1">
      <c r="A15952" s="5"/>
    </row>
    <row r="15953" spans="1:1" hidden="1">
      <c r="A15953" s="5"/>
    </row>
    <row r="15954" spans="1:1" hidden="1">
      <c r="A15954" s="5"/>
    </row>
    <row r="15955" spans="1:1" hidden="1">
      <c r="A15955" s="5"/>
    </row>
    <row r="15956" spans="1:1" hidden="1">
      <c r="A15956" s="5"/>
    </row>
    <row r="15957" spans="1:1" hidden="1">
      <c r="A15957" s="5"/>
    </row>
    <row r="15958" spans="1:1" hidden="1">
      <c r="A15958" s="5"/>
    </row>
    <row r="15959" spans="1:1" hidden="1">
      <c r="A15959" s="5"/>
    </row>
    <row r="15960" spans="1:1" hidden="1">
      <c r="A15960" s="5"/>
    </row>
    <row r="15961" spans="1:1" hidden="1">
      <c r="A15961" s="5"/>
    </row>
    <row r="15962" spans="1:1" hidden="1">
      <c r="A15962" s="5"/>
    </row>
    <row r="15963" spans="1:1" hidden="1">
      <c r="A15963" s="5"/>
    </row>
    <row r="15964" spans="1:1" hidden="1">
      <c r="A15964" s="5"/>
    </row>
    <row r="15965" spans="1:1" hidden="1">
      <c r="A15965" s="5"/>
    </row>
    <row r="15966" spans="1:1" hidden="1">
      <c r="A15966" s="5"/>
    </row>
    <row r="15967" spans="1:1" hidden="1">
      <c r="A15967" s="5"/>
    </row>
    <row r="15968" spans="1:1" hidden="1">
      <c r="A15968" s="5"/>
    </row>
    <row r="15969" spans="1:1" hidden="1">
      <c r="A15969" s="5"/>
    </row>
    <row r="15970" spans="1:1" hidden="1">
      <c r="A15970" s="5"/>
    </row>
    <row r="15971" spans="1:1" hidden="1">
      <c r="A15971" s="5"/>
    </row>
    <row r="15972" spans="1:1" hidden="1">
      <c r="A15972" s="5"/>
    </row>
    <row r="15973" spans="1:1" hidden="1">
      <c r="A15973" s="5"/>
    </row>
    <row r="15974" spans="1:1" hidden="1">
      <c r="A15974" s="5"/>
    </row>
    <row r="15975" spans="1:1" hidden="1">
      <c r="A15975" s="5"/>
    </row>
    <row r="15976" spans="1:1" hidden="1">
      <c r="A15976" s="5"/>
    </row>
    <row r="15977" spans="1:1" hidden="1">
      <c r="A15977" s="5"/>
    </row>
    <row r="15978" spans="1:1" hidden="1">
      <c r="A15978" s="5"/>
    </row>
    <row r="15979" spans="1:1" hidden="1">
      <c r="A15979" s="5"/>
    </row>
    <row r="15980" spans="1:1" hidden="1">
      <c r="A15980" s="5"/>
    </row>
    <row r="15981" spans="1:1" hidden="1">
      <c r="A15981" s="5"/>
    </row>
    <row r="15982" spans="1:1" hidden="1">
      <c r="A15982" s="5"/>
    </row>
    <row r="15983" spans="1:1" hidden="1">
      <c r="A15983" s="5"/>
    </row>
    <row r="15984" spans="1:1" hidden="1">
      <c r="A15984" s="5"/>
    </row>
    <row r="15985" spans="1:1" hidden="1">
      <c r="A15985" s="5"/>
    </row>
    <row r="15986" spans="1:1" hidden="1">
      <c r="A15986" s="5"/>
    </row>
    <row r="15987" spans="1:1" hidden="1">
      <c r="A15987" s="5"/>
    </row>
    <row r="15988" spans="1:1" hidden="1">
      <c r="A15988" s="5"/>
    </row>
    <row r="15989" spans="1:1" hidden="1">
      <c r="A15989" s="5"/>
    </row>
    <row r="15990" spans="1:1" hidden="1">
      <c r="A15990" s="5"/>
    </row>
    <row r="15991" spans="1:1" hidden="1">
      <c r="A15991" s="5"/>
    </row>
    <row r="15992" spans="1:1" hidden="1">
      <c r="A15992" s="5"/>
    </row>
    <row r="15993" spans="1:1" hidden="1">
      <c r="A15993" s="5"/>
    </row>
    <row r="15994" spans="1:1" hidden="1">
      <c r="A15994" s="5"/>
    </row>
    <row r="15995" spans="1:1" hidden="1">
      <c r="A15995" s="5"/>
    </row>
    <row r="15996" spans="1:1" hidden="1">
      <c r="A15996" s="5"/>
    </row>
    <row r="15997" spans="1:1" hidden="1">
      <c r="A15997" s="5"/>
    </row>
    <row r="15998" spans="1:1" hidden="1">
      <c r="A15998" s="5"/>
    </row>
    <row r="15999" spans="1:1" hidden="1">
      <c r="A15999" s="5"/>
    </row>
    <row r="16000" spans="1:1" hidden="1">
      <c r="A16000" s="5"/>
    </row>
    <row r="16001" spans="1:1" hidden="1">
      <c r="A16001" s="5"/>
    </row>
    <row r="16002" spans="1:1" hidden="1">
      <c r="A16002" s="5"/>
    </row>
    <row r="16003" spans="1:1" hidden="1">
      <c r="A16003" s="5"/>
    </row>
    <row r="16004" spans="1:1" hidden="1">
      <c r="A16004" s="5"/>
    </row>
    <row r="16005" spans="1:1" hidden="1">
      <c r="A16005" s="5"/>
    </row>
    <row r="16006" spans="1:1" hidden="1">
      <c r="A16006" s="5"/>
    </row>
    <row r="16007" spans="1:1" hidden="1">
      <c r="A16007" s="5"/>
    </row>
    <row r="16008" spans="1:1" hidden="1">
      <c r="A16008" s="5"/>
    </row>
    <row r="16009" spans="1:1" hidden="1">
      <c r="A16009" s="5"/>
    </row>
    <row r="16010" spans="1:1" hidden="1">
      <c r="A16010" s="5"/>
    </row>
    <row r="16011" spans="1:1" hidden="1">
      <c r="A16011" s="5"/>
    </row>
    <row r="16012" spans="1:1" hidden="1">
      <c r="A16012" s="5"/>
    </row>
    <row r="16013" spans="1:1" hidden="1">
      <c r="A16013" s="5"/>
    </row>
    <row r="16014" spans="1:1" hidden="1">
      <c r="A16014" s="5"/>
    </row>
    <row r="16015" spans="1:1" hidden="1">
      <c r="A16015" s="5"/>
    </row>
    <row r="16016" spans="1:1" hidden="1">
      <c r="A16016" s="5"/>
    </row>
    <row r="16017" spans="1:1" hidden="1">
      <c r="A16017" s="5"/>
    </row>
    <row r="16018" spans="1:1" hidden="1">
      <c r="A16018" s="5"/>
    </row>
    <row r="16019" spans="1:1" hidden="1">
      <c r="A16019" s="5"/>
    </row>
    <row r="16020" spans="1:1" hidden="1">
      <c r="A16020" s="5"/>
    </row>
    <row r="16021" spans="1:1" hidden="1">
      <c r="A16021" s="5"/>
    </row>
    <row r="16022" spans="1:1" hidden="1">
      <c r="A16022" s="5"/>
    </row>
    <row r="16023" spans="1:1" hidden="1">
      <c r="A16023" s="5"/>
    </row>
    <row r="16024" spans="1:1" hidden="1">
      <c r="A16024" s="5"/>
    </row>
    <row r="16025" spans="1:1" hidden="1">
      <c r="A16025" s="5"/>
    </row>
    <row r="16026" spans="1:1" hidden="1">
      <c r="A16026" s="5"/>
    </row>
    <row r="16027" spans="1:1" hidden="1">
      <c r="A16027" s="5"/>
    </row>
    <row r="16028" spans="1:1" hidden="1">
      <c r="A16028" s="5"/>
    </row>
    <row r="16029" spans="1:1" hidden="1">
      <c r="A16029" s="5"/>
    </row>
    <row r="16030" spans="1:1" hidden="1">
      <c r="A16030" s="5"/>
    </row>
    <row r="16031" spans="1:1" hidden="1">
      <c r="A16031" s="5"/>
    </row>
    <row r="16032" spans="1:1" hidden="1">
      <c r="A16032" s="5"/>
    </row>
    <row r="16033" spans="1:1" hidden="1">
      <c r="A16033" s="5"/>
    </row>
    <row r="16034" spans="1:1" hidden="1">
      <c r="A16034" s="5"/>
    </row>
    <row r="16035" spans="1:1" hidden="1">
      <c r="A16035" s="5"/>
    </row>
    <row r="16036" spans="1:1" hidden="1">
      <c r="A16036" s="5"/>
    </row>
    <row r="16037" spans="1:1" hidden="1">
      <c r="A16037" s="5"/>
    </row>
    <row r="16038" spans="1:1" hidden="1">
      <c r="A16038" s="5"/>
    </row>
    <row r="16039" spans="1:1" hidden="1">
      <c r="A16039" s="5"/>
    </row>
    <row r="16040" spans="1:1" hidden="1">
      <c r="A16040" s="5"/>
    </row>
    <row r="16041" spans="1:1" hidden="1">
      <c r="A16041" s="5"/>
    </row>
    <row r="16042" spans="1:1" hidden="1">
      <c r="A16042" s="5"/>
    </row>
    <row r="16043" spans="1:1" hidden="1">
      <c r="A16043" s="5"/>
    </row>
    <row r="16044" spans="1:1" hidden="1">
      <c r="A16044" s="5"/>
    </row>
    <row r="16045" spans="1:1" hidden="1">
      <c r="A16045" s="5"/>
    </row>
    <row r="16046" spans="1:1" hidden="1">
      <c r="A16046" s="5"/>
    </row>
    <row r="16047" spans="1:1" hidden="1">
      <c r="A16047" s="5"/>
    </row>
    <row r="16048" spans="1:1" hidden="1">
      <c r="A16048" s="5"/>
    </row>
    <row r="16049" spans="1:1" hidden="1">
      <c r="A16049" s="5"/>
    </row>
    <row r="16050" spans="1:1" hidden="1">
      <c r="A16050" s="5"/>
    </row>
    <row r="16051" spans="1:1" hidden="1">
      <c r="A16051" s="5"/>
    </row>
    <row r="16052" spans="1:1" hidden="1">
      <c r="A16052" s="5"/>
    </row>
    <row r="16053" spans="1:1" hidden="1">
      <c r="A16053" s="5"/>
    </row>
    <row r="16054" spans="1:1" hidden="1">
      <c r="A16054" s="5"/>
    </row>
    <row r="16055" spans="1:1" hidden="1">
      <c r="A16055" s="5"/>
    </row>
    <row r="16056" spans="1:1" hidden="1">
      <c r="A16056" s="5"/>
    </row>
    <row r="16057" spans="1:1" hidden="1">
      <c r="A16057" s="5"/>
    </row>
    <row r="16058" spans="1:1" hidden="1">
      <c r="A16058" s="5"/>
    </row>
    <row r="16059" spans="1:1" hidden="1">
      <c r="A16059" s="5"/>
    </row>
    <row r="16060" spans="1:1" hidden="1">
      <c r="A16060" s="5"/>
    </row>
    <row r="16061" spans="1:1" hidden="1">
      <c r="A16061" s="5"/>
    </row>
    <row r="16062" spans="1:1" hidden="1">
      <c r="A16062" s="5"/>
    </row>
    <row r="16063" spans="1:1" hidden="1">
      <c r="A16063" s="5"/>
    </row>
    <row r="16064" spans="1:1" hidden="1">
      <c r="A16064" s="5"/>
    </row>
    <row r="16065" spans="1:1" hidden="1">
      <c r="A16065" s="5"/>
    </row>
    <row r="16066" spans="1:1" hidden="1">
      <c r="A16066" s="5"/>
    </row>
    <row r="16067" spans="1:1" hidden="1">
      <c r="A16067" s="5"/>
    </row>
    <row r="16068" spans="1:1" hidden="1">
      <c r="A16068" s="5"/>
    </row>
    <row r="16069" spans="1:1" hidden="1">
      <c r="A16069" s="5"/>
    </row>
    <row r="16070" spans="1:1" hidden="1">
      <c r="A16070" s="5"/>
    </row>
    <row r="16071" spans="1:1" hidden="1">
      <c r="A16071" s="5"/>
    </row>
    <row r="16072" spans="1:1" hidden="1">
      <c r="A16072" s="5"/>
    </row>
    <row r="16073" spans="1:1" hidden="1">
      <c r="A16073" s="5"/>
    </row>
    <row r="16074" spans="1:1" hidden="1">
      <c r="A16074" s="5"/>
    </row>
    <row r="16075" spans="1:1" hidden="1">
      <c r="A16075" s="5"/>
    </row>
    <row r="16076" spans="1:1" hidden="1">
      <c r="A16076" s="5"/>
    </row>
    <row r="16077" spans="1:1" hidden="1">
      <c r="A16077" s="5"/>
    </row>
    <row r="16078" spans="1:1" hidden="1">
      <c r="A16078" s="5"/>
    </row>
    <row r="16079" spans="1:1" hidden="1">
      <c r="A16079" s="5"/>
    </row>
    <row r="16080" spans="1:1" hidden="1">
      <c r="A16080" s="5"/>
    </row>
    <row r="16081" spans="1:1" hidden="1">
      <c r="A16081" s="5"/>
    </row>
    <row r="16082" spans="1:1" hidden="1">
      <c r="A16082" s="5"/>
    </row>
    <row r="16083" spans="1:1" hidden="1">
      <c r="A16083" s="5"/>
    </row>
    <row r="16084" spans="1:1" hidden="1">
      <c r="A16084" s="5"/>
    </row>
    <row r="16085" spans="1:1" hidden="1">
      <c r="A16085" s="5"/>
    </row>
    <row r="16086" spans="1:1" hidden="1">
      <c r="A16086" s="5"/>
    </row>
    <row r="16087" spans="1:1" hidden="1">
      <c r="A16087" s="5"/>
    </row>
    <row r="16088" spans="1:1" hidden="1">
      <c r="A16088" s="5"/>
    </row>
    <row r="16089" spans="1:1" hidden="1">
      <c r="A16089" s="5"/>
    </row>
    <row r="16090" spans="1:1" hidden="1">
      <c r="A16090" s="5"/>
    </row>
    <row r="16091" spans="1:1" hidden="1">
      <c r="A16091" s="5"/>
    </row>
    <row r="16092" spans="1:1" hidden="1">
      <c r="A16092" s="5"/>
    </row>
    <row r="16093" spans="1:1" hidden="1">
      <c r="A16093" s="5"/>
    </row>
    <row r="16094" spans="1:1" hidden="1">
      <c r="A16094" s="5"/>
    </row>
    <row r="16095" spans="1:1" hidden="1">
      <c r="A16095" s="5"/>
    </row>
    <row r="16096" spans="1:1" hidden="1">
      <c r="A16096" s="5"/>
    </row>
    <row r="16097" spans="1:1" hidden="1">
      <c r="A16097" s="5"/>
    </row>
    <row r="16098" spans="1:1" hidden="1">
      <c r="A16098" s="5"/>
    </row>
    <row r="16099" spans="1:1" hidden="1">
      <c r="A16099" s="5"/>
    </row>
    <row r="16100" spans="1:1" hidden="1">
      <c r="A16100" s="5"/>
    </row>
    <row r="16101" spans="1:1" hidden="1">
      <c r="A16101" s="5"/>
    </row>
    <row r="16102" spans="1:1" hidden="1">
      <c r="A16102" s="5"/>
    </row>
    <row r="16103" spans="1:1" hidden="1">
      <c r="A16103" s="5"/>
    </row>
    <row r="16104" spans="1:1" hidden="1">
      <c r="A16104" s="5"/>
    </row>
    <row r="16105" spans="1:1" hidden="1">
      <c r="A16105" s="5"/>
    </row>
    <row r="16106" spans="1:1" hidden="1">
      <c r="A16106" s="5"/>
    </row>
    <row r="16107" spans="1:1" hidden="1">
      <c r="A16107" s="5"/>
    </row>
    <row r="16108" spans="1:1" hidden="1">
      <c r="A16108" s="5"/>
    </row>
    <row r="16109" spans="1:1" hidden="1">
      <c r="A16109" s="5"/>
    </row>
    <row r="16110" spans="1:1" hidden="1">
      <c r="A16110" s="5"/>
    </row>
    <row r="16111" spans="1:1" hidden="1">
      <c r="A16111" s="5"/>
    </row>
    <row r="16112" spans="1:1" hidden="1">
      <c r="A16112" s="5"/>
    </row>
    <row r="16113" spans="1:1" hidden="1">
      <c r="A16113" s="5"/>
    </row>
    <row r="16114" spans="1:1" hidden="1">
      <c r="A16114" s="5"/>
    </row>
    <row r="16115" spans="1:1" hidden="1">
      <c r="A16115" s="5"/>
    </row>
    <row r="16116" spans="1:1" hidden="1">
      <c r="A16116" s="5"/>
    </row>
    <row r="16117" spans="1:1" hidden="1">
      <c r="A16117" s="5"/>
    </row>
    <row r="16118" spans="1:1" hidden="1">
      <c r="A16118" s="5"/>
    </row>
    <row r="16119" spans="1:1" hidden="1">
      <c r="A16119" s="5"/>
    </row>
    <row r="16120" spans="1:1" hidden="1">
      <c r="A16120" s="5"/>
    </row>
    <row r="16121" spans="1:1" hidden="1">
      <c r="A16121" s="5"/>
    </row>
    <row r="16122" spans="1:1" hidden="1">
      <c r="A16122" s="5"/>
    </row>
    <row r="16123" spans="1:1" hidden="1">
      <c r="A16123" s="5"/>
    </row>
    <row r="16124" spans="1:1" hidden="1">
      <c r="A16124" s="5"/>
    </row>
    <row r="16125" spans="1:1" hidden="1">
      <c r="A16125" s="5"/>
    </row>
    <row r="16126" spans="1:1" hidden="1">
      <c r="A16126" s="5"/>
    </row>
    <row r="16127" spans="1:1" hidden="1">
      <c r="A16127" s="5"/>
    </row>
    <row r="16128" spans="1:1" hidden="1">
      <c r="A16128" s="5"/>
    </row>
    <row r="16129" spans="1:1" hidden="1">
      <c r="A16129" s="5"/>
    </row>
    <row r="16130" spans="1:1" hidden="1">
      <c r="A16130" s="5"/>
    </row>
    <row r="16131" spans="1:1" hidden="1">
      <c r="A16131" s="5"/>
    </row>
    <row r="16132" spans="1:1" hidden="1">
      <c r="A16132" s="5"/>
    </row>
    <row r="16133" spans="1:1" hidden="1">
      <c r="A16133" s="5"/>
    </row>
    <row r="16134" spans="1:1" hidden="1">
      <c r="A16134" s="5"/>
    </row>
    <row r="16135" spans="1:1" hidden="1">
      <c r="A16135" s="5"/>
    </row>
    <row r="16136" spans="1:1" hidden="1">
      <c r="A16136" s="5"/>
    </row>
    <row r="16137" spans="1:1" hidden="1">
      <c r="A16137" s="5"/>
    </row>
    <row r="16138" spans="1:1" hidden="1">
      <c r="A16138" s="5"/>
    </row>
    <row r="16139" spans="1:1" hidden="1">
      <c r="A16139" s="5"/>
    </row>
    <row r="16140" spans="1:1" hidden="1">
      <c r="A16140" s="5"/>
    </row>
    <row r="16141" spans="1:1" hidden="1">
      <c r="A16141" s="5"/>
    </row>
    <row r="16142" spans="1:1" hidden="1">
      <c r="A16142" s="5"/>
    </row>
    <row r="16143" spans="1:1" hidden="1">
      <c r="A16143" s="5"/>
    </row>
    <row r="16144" spans="1:1" hidden="1">
      <c r="A16144" s="5"/>
    </row>
    <row r="16145" spans="1:1" hidden="1">
      <c r="A16145" s="5"/>
    </row>
    <row r="16146" spans="1:1" hidden="1">
      <c r="A16146" s="5"/>
    </row>
    <row r="16147" spans="1:1" hidden="1">
      <c r="A16147" s="5"/>
    </row>
    <row r="16148" spans="1:1" hidden="1">
      <c r="A16148" s="5"/>
    </row>
    <row r="16149" spans="1:1" hidden="1">
      <c r="A16149" s="5"/>
    </row>
    <row r="16150" spans="1:1" hidden="1">
      <c r="A16150" s="5"/>
    </row>
    <row r="16151" spans="1:1" hidden="1">
      <c r="A16151" s="5"/>
    </row>
    <row r="16152" spans="1:1" hidden="1">
      <c r="A16152" s="5"/>
    </row>
    <row r="16153" spans="1:1" hidden="1">
      <c r="A16153" s="5"/>
    </row>
    <row r="16154" spans="1:1" hidden="1">
      <c r="A16154" s="5"/>
    </row>
    <row r="16155" spans="1:1" hidden="1">
      <c r="A16155" s="5"/>
    </row>
    <row r="16156" spans="1:1" hidden="1">
      <c r="A16156" s="5"/>
    </row>
    <row r="16157" spans="1:1" hidden="1">
      <c r="A16157" s="5"/>
    </row>
    <row r="16158" spans="1:1" hidden="1">
      <c r="A16158" s="5"/>
    </row>
    <row r="16159" spans="1:1" hidden="1">
      <c r="A16159" s="5"/>
    </row>
    <row r="16160" spans="1:1" hidden="1">
      <c r="A16160" s="5"/>
    </row>
    <row r="16161" spans="1:1" hidden="1">
      <c r="A16161" s="5"/>
    </row>
    <row r="16162" spans="1:1" hidden="1">
      <c r="A16162" s="5"/>
    </row>
    <row r="16163" spans="1:1" hidden="1">
      <c r="A16163" s="5"/>
    </row>
    <row r="16164" spans="1:1" hidden="1">
      <c r="A16164" s="5"/>
    </row>
    <row r="16165" spans="1:1" hidden="1">
      <c r="A16165" s="5"/>
    </row>
    <row r="16166" spans="1:1" hidden="1">
      <c r="A16166" s="5"/>
    </row>
    <row r="16167" spans="1:1" hidden="1">
      <c r="A16167" s="5"/>
    </row>
    <row r="16168" spans="1:1" hidden="1">
      <c r="A16168" s="5"/>
    </row>
    <row r="16169" spans="1:1" hidden="1">
      <c r="A16169" s="5"/>
    </row>
    <row r="16170" spans="1:1" hidden="1">
      <c r="A16170" s="5"/>
    </row>
    <row r="16171" spans="1:1" hidden="1">
      <c r="A16171" s="5"/>
    </row>
    <row r="16172" spans="1:1" hidden="1">
      <c r="A16172" s="5"/>
    </row>
    <row r="16173" spans="1:1" hidden="1">
      <c r="A16173" s="5"/>
    </row>
    <row r="16174" spans="1:1" hidden="1">
      <c r="A16174" s="5"/>
    </row>
    <row r="16175" spans="1:1" hidden="1">
      <c r="A16175" s="5"/>
    </row>
    <row r="16176" spans="1:1" hidden="1">
      <c r="A16176" s="5"/>
    </row>
    <row r="16177" spans="1:1" hidden="1">
      <c r="A16177" s="5"/>
    </row>
    <row r="16178" spans="1:1" hidden="1">
      <c r="A16178" s="5"/>
    </row>
    <row r="16179" spans="1:1" hidden="1">
      <c r="A16179" s="5"/>
    </row>
    <row r="16180" spans="1:1" hidden="1">
      <c r="A16180" s="5"/>
    </row>
    <row r="16181" spans="1:1" hidden="1">
      <c r="A16181" s="5"/>
    </row>
    <row r="16182" spans="1:1" hidden="1">
      <c r="A16182" s="5"/>
    </row>
    <row r="16183" spans="1:1" hidden="1">
      <c r="A16183" s="5"/>
    </row>
    <row r="16184" spans="1:1" hidden="1">
      <c r="A16184" s="5"/>
    </row>
    <row r="16185" spans="1:1" hidden="1">
      <c r="A16185" s="5"/>
    </row>
    <row r="16186" spans="1:1" hidden="1">
      <c r="A16186" s="5"/>
    </row>
    <row r="16187" spans="1:1" hidden="1">
      <c r="A16187" s="5"/>
    </row>
    <row r="16188" spans="1:1" hidden="1">
      <c r="A16188" s="5"/>
    </row>
    <row r="16189" spans="1:1" hidden="1">
      <c r="A16189" s="5"/>
    </row>
    <row r="16190" spans="1:1" hidden="1">
      <c r="A16190" s="5"/>
    </row>
    <row r="16191" spans="1:1" hidden="1">
      <c r="A16191" s="5"/>
    </row>
    <row r="16192" spans="1:1" hidden="1">
      <c r="A16192" s="5"/>
    </row>
    <row r="16193" spans="1:1" hidden="1">
      <c r="A16193" s="5"/>
    </row>
    <row r="16194" spans="1:1" hidden="1">
      <c r="A16194" s="5"/>
    </row>
    <row r="16195" spans="1:1" hidden="1">
      <c r="A16195" s="5"/>
    </row>
    <row r="16196" spans="1:1" hidden="1">
      <c r="A16196" s="5"/>
    </row>
    <row r="16197" spans="1:1" hidden="1">
      <c r="A16197" s="5"/>
    </row>
    <row r="16198" spans="1:1" hidden="1">
      <c r="A16198" s="5"/>
    </row>
    <row r="16199" spans="1:1" hidden="1">
      <c r="A16199" s="5"/>
    </row>
    <row r="16200" spans="1:1" hidden="1">
      <c r="A16200" s="5"/>
    </row>
    <row r="16201" spans="1:1" hidden="1">
      <c r="A16201" s="5"/>
    </row>
    <row r="16202" spans="1:1" hidden="1">
      <c r="A16202" s="5"/>
    </row>
    <row r="16203" spans="1:1" hidden="1">
      <c r="A16203" s="5"/>
    </row>
    <row r="16204" spans="1:1" hidden="1">
      <c r="A16204" s="5"/>
    </row>
    <row r="16205" spans="1:1" hidden="1">
      <c r="A16205" s="5"/>
    </row>
    <row r="16206" spans="1:1" hidden="1">
      <c r="A16206" s="5"/>
    </row>
    <row r="16207" spans="1:1" hidden="1">
      <c r="A16207" s="5"/>
    </row>
    <row r="16208" spans="1:1" hidden="1">
      <c r="A16208" s="5"/>
    </row>
    <row r="16209" spans="1:1" hidden="1">
      <c r="A16209" s="5"/>
    </row>
    <row r="16210" spans="1:1" hidden="1">
      <c r="A16210" s="5"/>
    </row>
    <row r="16211" spans="1:1" hidden="1">
      <c r="A16211" s="5"/>
    </row>
    <row r="16212" spans="1:1" hidden="1">
      <c r="A16212" s="5"/>
    </row>
    <row r="16213" spans="1:1" hidden="1">
      <c r="A16213" s="5"/>
    </row>
    <row r="16214" spans="1:1" hidden="1">
      <c r="A16214" s="5"/>
    </row>
    <row r="16215" spans="1:1" hidden="1">
      <c r="A16215" s="5"/>
    </row>
    <row r="16216" spans="1:1" hidden="1">
      <c r="A16216" s="5"/>
    </row>
    <row r="16217" spans="1:1" hidden="1">
      <c r="A16217" s="5"/>
    </row>
    <row r="16218" spans="1:1" hidden="1">
      <c r="A16218" s="5"/>
    </row>
    <row r="16219" spans="1:1" hidden="1">
      <c r="A16219" s="5"/>
    </row>
    <row r="16220" spans="1:1" hidden="1">
      <c r="A16220" s="5"/>
    </row>
    <row r="16221" spans="1:1" hidden="1">
      <c r="A16221" s="5"/>
    </row>
    <row r="16222" spans="1:1" hidden="1">
      <c r="A16222" s="5"/>
    </row>
    <row r="16223" spans="1:1" hidden="1">
      <c r="A16223" s="5"/>
    </row>
    <row r="16224" spans="1:1" hidden="1">
      <c r="A16224" s="5"/>
    </row>
    <row r="16225" spans="1:1" hidden="1">
      <c r="A16225" s="5"/>
    </row>
    <row r="16226" spans="1:1" hidden="1">
      <c r="A16226" s="5"/>
    </row>
    <row r="16227" spans="1:1" hidden="1">
      <c r="A16227" s="5"/>
    </row>
    <row r="16228" spans="1:1" hidden="1">
      <c r="A16228" s="5"/>
    </row>
    <row r="16229" spans="1:1" hidden="1">
      <c r="A16229" s="5"/>
    </row>
    <row r="16230" spans="1:1" hidden="1">
      <c r="A16230" s="5"/>
    </row>
    <row r="16231" spans="1:1" hidden="1">
      <c r="A16231" s="5"/>
    </row>
    <row r="16232" spans="1:1" hidden="1">
      <c r="A16232" s="5"/>
    </row>
    <row r="16233" spans="1:1" hidden="1">
      <c r="A16233" s="5"/>
    </row>
    <row r="16234" spans="1:1" hidden="1">
      <c r="A16234" s="5"/>
    </row>
    <row r="16235" spans="1:1" hidden="1">
      <c r="A16235" s="5"/>
    </row>
    <row r="16236" spans="1:1" hidden="1">
      <c r="A16236" s="5"/>
    </row>
    <row r="16237" spans="1:1" hidden="1">
      <c r="A16237" s="5"/>
    </row>
    <row r="16238" spans="1:1" hidden="1">
      <c r="A16238" s="5"/>
    </row>
    <row r="16239" spans="1:1" hidden="1">
      <c r="A16239" s="5"/>
    </row>
    <row r="16240" spans="1:1" hidden="1">
      <c r="A16240" s="5"/>
    </row>
    <row r="16241" spans="1:1" hidden="1">
      <c r="A16241" s="5"/>
    </row>
    <row r="16242" spans="1:1" hidden="1">
      <c r="A16242" s="5"/>
    </row>
    <row r="16243" spans="1:1" hidden="1">
      <c r="A16243" s="5"/>
    </row>
    <row r="16244" spans="1:1" hidden="1">
      <c r="A16244" s="5"/>
    </row>
    <row r="16245" spans="1:1" hidden="1">
      <c r="A16245" s="5"/>
    </row>
    <row r="16246" spans="1:1" hidden="1">
      <c r="A16246" s="5"/>
    </row>
    <row r="16247" spans="1:1" hidden="1">
      <c r="A16247" s="5"/>
    </row>
    <row r="16248" spans="1:1" hidden="1">
      <c r="A16248" s="5"/>
    </row>
    <row r="16249" spans="1:1" hidden="1">
      <c r="A16249" s="5"/>
    </row>
    <row r="16250" spans="1:1" hidden="1">
      <c r="A16250" s="5"/>
    </row>
    <row r="16251" spans="1:1" hidden="1">
      <c r="A16251" s="5"/>
    </row>
    <row r="16252" spans="1:1" hidden="1">
      <c r="A16252" s="5"/>
    </row>
    <row r="16253" spans="1:1" hidden="1">
      <c r="A16253" s="5"/>
    </row>
    <row r="16254" spans="1:1" hidden="1">
      <c r="A16254" s="5"/>
    </row>
    <row r="16255" spans="1:1" hidden="1">
      <c r="A16255" s="5"/>
    </row>
    <row r="16256" spans="1:1" hidden="1">
      <c r="A16256" s="5"/>
    </row>
    <row r="16257" spans="1:1" hidden="1">
      <c r="A16257" s="5"/>
    </row>
    <row r="16258" spans="1:1" hidden="1">
      <c r="A16258" s="5"/>
    </row>
    <row r="16259" spans="1:1" hidden="1">
      <c r="A16259" s="5"/>
    </row>
    <row r="16260" spans="1:1" hidden="1">
      <c r="A16260" s="5"/>
    </row>
    <row r="16261" spans="1:1" hidden="1">
      <c r="A16261" s="5"/>
    </row>
    <row r="16262" spans="1:1" hidden="1">
      <c r="A16262" s="5"/>
    </row>
    <row r="16263" spans="1:1" hidden="1">
      <c r="A16263" s="5"/>
    </row>
    <row r="16264" spans="1:1" hidden="1">
      <c r="A16264" s="5"/>
    </row>
    <row r="16265" spans="1:1" hidden="1">
      <c r="A16265" s="5"/>
    </row>
    <row r="16266" spans="1:1" hidden="1">
      <c r="A16266" s="5"/>
    </row>
    <row r="16267" spans="1:1" hidden="1">
      <c r="A16267" s="5"/>
    </row>
    <row r="16268" spans="1:1" hidden="1">
      <c r="A16268" s="5"/>
    </row>
    <row r="16269" spans="1:1" hidden="1">
      <c r="A16269" s="5"/>
    </row>
    <row r="16270" spans="1:1" hidden="1">
      <c r="A16270" s="5"/>
    </row>
    <row r="16271" spans="1:1" hidden="1">
      <c r="A16271" s="5"/>
    </row>
    <row r="16272" spans="1:1" hidden="1">
      <c r="A16272" s="5"/>
    </row>
    <row r="16273" spans="1:1" hidden="1">
      <c r="A16273" s="5"/>
    </row>
    <row r="16274" spans="1:1" hidden="1">
      <c r="A16274" s="5"/>
    </row>
    <row r="16275" spans="1:1" hidden="1">
      <c r="A16275" s="5"/>
    </row>
    <row r="16276" spans="1:1" hidden="1">
      <c r="A16276" s="5"/>
    </row>
    <row r="16277" spans="1:1" hidden="1">
      <c r="A16277" s="5"/>
    </row>
    <row r="16278" spans="1:1" hidden="1">
      <c r="A16278" s="5"/>
    </row>
    <row r="16279" spans="1:1" hidden="1">
      <c r="A16279" s="5"/>
    </row>
    <row r="16280" spans="1:1" hidden="1">
      <c r="A16280" s="5"/>
    </row>
    <row r="16281" spans="1:1" hidden="1">
      <c r="A16281" s="5"/>
    </row>
    <row r="16282" spans="1:1" hidden="1">
      <c r="A16282" s="5"/>
    </row>
    <row r="16283" spans="1:1" hidden="1">
      <c r="A16283" s="5"/>
    </row>
    <row r="16284" spans="1:1" hidden="1">
      <c r="A16284" s="5"/>
    </row>
    <row r="16285" spans="1:1" hidden="1">
      <c r="A16285" s="5"/>
    </row>
    <row r="16286" spans="1:1" hidden="1">
      <c r="A16286" s="5"/>
    </row>
    <row r="16287" spans="1:1" hidden="1">
      <c r="A16287" s="5"/>
    </row>
    <row r="16288" spans="1:1" hidden="1">
      <c r="A16288" s="5"/>
    </row>
    <row r="16289" spans="1:1" hidden="1">
      <c r="A16289" s="5"/>
    </row>
    <row r="16290" spans="1:1" hidden="1">
      <c r="A16290" s="5"/>
    </row>
    <row r="16291" spans="1:1" hidden="1">
      <c r="A16291" s="5"/>
    </row>
    <row r="16292" spans="1:1" hidden="1">
      <c r="A16292" s="5"/>
    </row>
    <row r="16293" spans="1:1" hidden="1">
      <c r="A16293" s="5"/>
    </row>
    <row r="16294" spans="1:1" hidden="1">
      <c r="A16294" s="5"/>
    </row>
    <row r="16295" spans="1:1" hidden="1">
      <c r="A16295" s="5"/>
    </row>
    <row r="16296" spans="1:1" hidden="1">
      <c r="A16296" s="5"/>
    </row>
    <row r="16297" spans="1:1" hidden="1">
      <c r="A16297" s="5"/>
    </row>
    <row r="16298" spans="1:1" hidden="1">
      <c r="A16298" s="5"/>
    </row>
    <row r="16299" spans="1:1" hidden="1">
      <c r="A16299" s="5"/>
    </row>
    <row r="16300" spans="1:1" hidden="1">
      <c r="A16300" s="5"/>
    </row>
    <row r="16301" spans="1:1" hidden="1">
      <c r="A16301" s="5"/>
    </row>
    <row r="16302" spans="1:1" hidden="1">
      <c r="A16302" s="5"/>
    </row>
    <row r="16303" spans="1:1" hidden="1">
      <c r="A16303" s="5"/>
    </row>
    <row r="16304" spans="1:1" hidden="1">
      <c r="A16304" s="5"/>
    </row>
    <row r="16305" spans="1:1" hidden="1">
      <c r="A16305" s="5"/>
    </row>
    <row r="16306" spans="1:1" hidden="1">
      <c r="A16306" s="5"/>
    </row>
    <row r="16307" spans="1:1" hidden="1">
      <c r="A16307" s="5"/>
    </row>
    <row r="16308" spans="1:1" hidden="1">
      <c r="A16308" s="5"/>
    </row>
    <row r="16309" spans="1:1" hidden="1">
      <c r="A16309" s="5"/>
    </row>
    <row r="16310" spans="1:1" hidden="1">
      <c r="A16310" s="5"/>
    </row>
    <row r="16311" spans="1:1" hidden="1">
      <c r="A16311" s="5"/>
    </row>
    <row r="16312" spans="1:1" hidden="1">
      <c r="A16312" s="5"/>
    </row>
    <row r="16313" spans="1:1" hidden="1">
      <c r="A16313" s="5"/>
    </row>
    <row r="16314" spans="1:1" hidden="1">
      <c r="A16314" s="5"/>
    </row>
    <row r="16315" spans="1:1" hidden="1">
      <c r="A16315" s="5"/>
    </row>
    <row r="16316" spans="1:1" hidden="1">
      <c r="A16316" s="5"/>
    </row>
    <row r="16317" spans="1:1" hidden="1">
      <c r="A16317" s="5"/>
    </row>
    <row r="16318" spans="1:1" hidden="1">
      <c r="A16318" s="5"/>
    </row>
    <row r="16319" spans="1:1" hidden="1">
      <c r="A16319" s="5"/>
    </row>
    <row r="16320" spans="1:1" hidden="1">
      <c r="A16320" s="5"/>
    </row>
    <row r="16321" spans="1:1" hidden="1">
      <c r="A16321" s="5"/>
    </row>
    <row r="16322" spans="1:1" hidden="1">
      <c r="A16322" s="5"/>
    </row>
    <row r="16323" spans="1:1" hidden="1">
      <c r="A16323" s="5"/>
    </row>
    <row r="16324" spans="1:1" hidden="1">
      <c r="A16324" s="5"/>
    </row>
    <row r="16325" spans="1:1" hidden="1">
      <c r="A16325" s="5"/>
    </row>
    <row r="16326" spans="1:1" hidden="1">
      <c r="A16326" s="5"/>
    </row>
    <row r="16327" spans="1:1" hidden="1">
      <c r="A16327" s="5"/>
    </row>
    <row r="16328" spans="1:1" hidden="1">
      <c r="A16328" s="5"/>
    </row>
    <row r="16329" spans="1:1" hidden="1">
      <c r="A16329" s="5"/>
    </row>
    <row r="16330" spans="1:1" hidden="1">
      <c r="A16330" s="5"/>
    </row>
    <row r="16331" spans="1:1" hidden="1">
      <c r="A16331" s="5"/>
    </row>
    <row r="16332" spans="1:1" hidden="1">
      <c r="A16332" s="5"/>
    </row>
    <row r="16333" spans="1:1" hidden="1">
      <c r="A16333" s="5"/>
    </row>
    <row r="16334" spans="1:1" hidden="1">
      <c r="A16334" s="5"/>
    </row>
    <row r="16335" spans="1:1" hidden="1">
      <c r="A16335" s="5"/>
    </row>
    <row r="16336" spans="1:1" hidden="1">
      <c r="A16336" s="5"/>
    </row>
    <row r="16337" spans="1:1" hidden="1">
      <c r="A16337" s="5"/>
    </row>
    <row r="16338" spans="1:1" hidden="1">
      <c r="A16338" s="5"/>
    </row>
    <row r="16339" spans="1:1" hidden="1">
      <c r="A16339" s="5"/>
    </row>
    <row r="16340" spans="1:1" hidden="1">
      <c r="A16340" s="5"/>
    </row>
    <row r="16341" spans="1:1" hidden="1">
      <c r="A16341" s="5"/>
    </row>
    <row r="16342" spans="1:1" hidden="1">
      <c r="A16342" s="5"/>
    </row>
    <row r="16343" spans="1:1" hidden="1">
      <c r="A16343" s="5"/>
    </row>
    <row r="16344" spans="1:1" hidden="1">
      <c r="A16344" s="5"/>
    </row>
    <row r="16345" spans="1:1" hidden="1">
      <c r="A16345" s="5"/>
    </row>
    <row r="16346" spans="1:1" hidden="1">
      <c r="A16346" s="5"/>
    </row>
    <row r="16347" spans="1:1" hidden="1">
      <c r="A16347" s="5"/>
    </row>
    <row r="16348" spans="1:1" hidden="1">
      <c r="A16348" s="5"/>
    </row>
    <row r="16349" spans="1:1" hidden="1">
      <c r="A16349" s="5"/>
    </row>
    <row r="16350" spans="1:1" hidden="1">
      <c r="A16350" s="5"/>
    </row>
    <row r="16351" spans="1:1" hidden="1">
      <c r="A16351" s="5"/>
    </row>
    <row r="16352" spans="1:1" hidden="1">
      <c r="A16352" s="5"/>
    </row>
    <row r="16353" spans="1:1" hidden="1">
      <c r="A16353" s="5"/>
    </row>
    <row r="16354" spans="1:1" hidden="1">
      <c r="A16354" s="5"/>
    </row>
    <row r="16355" spans="1:1" hidden="1">
      <c r="A16355" s="5"/>
    </row>
    <row r="16356" spans="1:1" hidden="1">
      <c r="A16356" s="5"/>
    </row>
    <row r="16357" spans="1:1" hidden="1">
      <c r="A16357" s="5"/>
    </row>
    <row r="16358" spans="1:1" hidden="1">
      <c r="A16358" s="5"/>
    </row>
    <row r="16359" spans="1:1" hidden="1">
      <c r="A16359" s="5"/>
    </row>
    <row r="16360" spans="1:1" hidden="1">
      <c r="A16360" s="5"/>
    </row>
    <row r="16361" spans="1:1" hidden="1">
      <c r="A16361" s="5"/>
    </row>
    <row r="16362" spans="1:1" hidden="1">
      <c r="A16362" s="5"/>
    </row>
    <row r="16363" spans="1:1" hidden="1">
      <c r="A16363" s="5"/>
    </row>
    <row r="16364" spans="1:1" hidden="1">
      <c r="A16364" s="5"/>
    </row>
    <row r="16365" spans="1:1" hidden="1">
      <c r="A16365" s="5"/>
    </row>
    <row r="16366" spans="1:1" hidden="1">
      <c r="A16366" s="5"/>
    </row>
    <row r="16367" spans="1:1" hidden="1">
      <c r="A16367" s="5"/>
    </row>
    <row r="16368" spans="1:1" hidden="1">
      <c r="A16368" s="5"/>
    </row>
    <row r="16369" spans="1:1" hidden="1">
      <c r="A16369" s="5"/>
    </row>
    <row r="16370" spans="1:1" hidden="1">
      <c r="A16370" s="5"/>
    </row>
    <row r="16371" spans="1:1" hidden="1">
      <c r="A16371" s="5"/>
    </row>
    <row r="16372" spans="1:1" hidden="1">
      <c r="A16372" s="5"/>
    </row>
    <row r="16373" spans="1:1" hidden="1">
      <c r="A16373" s="5"/>
    </row>
    <row r="16374" spans="1:1" hidden="1">
      <c r="A16374" s="5"/>
    </row>
    <row r="16375" spans="1:1" hidden="1">
      <c r="A16375" s="5"/>
    </row>
    <row r="16376" spans="1:1" hidden="1">
      <c r="A16376" s="5"/>
    </row>
    <row r="16377" spans="1:1" hidden="1">
      <c r="A16377" s="5"/>
    </row>
    <row r="16378" spans="1:1" hidden="1">
      <c r="A16378" s="5"/>
    </row>
    <row r="16379" spans="1:1" hidden="1">
      <c r="A16379" s="5"/>
    </row>
    <row r="16380" spans="1:1" hidden="1">
      <c r="A16380" s="5"/>
    </row>
    <row r="16381" spans="1:1" hidden="1">
      <c r="A16381" s="5"/>
    </row>
    <row r="16382" spans="1:1" hidden="1">
      <c r="A16382" s="5"/>
    </row>
    <row r="16383" spans="1:1" hidden="1">
      <c r="A16383" s="5"/>
    </row>
    <row r="16384" spans="1:1" hidden="1">
      <c r="A16384" s="5"/>
    </row>
    <row r="16385" spans="1:1" hidden="1">
      <c r="A16385" s="5"/>
    </row>
    <row r="16386" spans="1:1" hidden="1">
      <c r="A16386" s="5"/>
    </row>
    <row r="16387" spans="1:1" hidden="1">
      <c r="A16387" s="5"/>
    </row>
    <row r="16388" spans="1:1" hidden="1">
      <c r="A16388" s="5"/>
    </row>
    <row r="16389" spans="1:1" hidden="1">
      <c r="A16389" s="5"/>
    </row>
    <row r="16390" spans="1:1" hidden="1">
      <c r="A16390" s="5"/>
    </row>
    <row r="16391" spans="1:1" hidden="1">
      <c r="A16391" s="5"/>
    </row>
    <row r="16392" spans="1:1" hidden="1">
      <c r="A16392" s="5"/>
    </row>
    <row r="16393" spans="1:1" hidden="1">
      <c r="A16393" s="5"/>
    </row>
    <row r="16394" spans="1:1" hidden="1">
      <c r="A16394" s="5"/>
    </row>
    <row r="16395" spans="1:1" hidden="1">
      <c r="A16395" s="5"/>
    </row>
    <row r="16396" spans="1:1" hidden="1">
      <c r="A16396" s="5"/>
    </row>
    <row r="16397" spans="1:1" hidden="1">
      <c r="A16397" s="5"/>
    </row>
    <row r="16398" spans="1:1" hidden="1">
      <c r="A16398" s="5"/>
    </row>
    <row r="16399" spans="1:1" hidden="1">
      <c r="A16399" s="5"/>
    </row>
    <row r="16400" spans="1:1" hidden="1">
      <c r="A16400" s="5"/>
    </row>
    <row r="16401" spans="1:1" hidden="1">
      <c r="A16401" s="5"/>
    </row>
    <row r="16402" spans="1:1" hidden="1">
      <c r="A16402" s="5"/>
    </row>
    <row r="16403" spans="1:1" hidden="1">
      <c r="A16403" s="5"/>
    </row>
    <row r="16404" spans="1:1" hidden="1">
      <c r="A16404" s="5"/>
    </row>
    <row r="16405" spans="1:1" hidden="1">
      <c r="A16405" s="5"/>
    </row>
    <row r="16406" spans="1:1" hidden="1">
      <c r="A16406" s="5"/>
    </row>
    <row r="16407" spans="1:1" hidden="1">
      <c r="A16407" s="5"/>
    </row>
    <row r="16408" spans="1:1" hidden="1">
      <c r="A16408" s="5"/>
    </row>
    <row r="16409" spans="1:1" hidden="1">
      <c r="A16409" s="5"/>
    </row>
    <row r="16410" spans="1:1" hidden="1">
      <c r="A16410" s="5"/>
    </row>
    <row r="16411" spans="1:1" hidden="1">
      <c r="A16411" s="5"/>
    </row>
    <row r="16412" spans="1:1" hidden="1">
      <c r="A16412" s="5"/>
    </row>
    <row r="16413" spans="1:1" hidden="1">
      <c r="A16413" s="5"/>
    </row>
    <row r="16414" spans="1:1" hidden="1">
      <c r="A16414" s="5"/>
    </row>
    <row r="16415" spans="1:1" hidden="1">
      <c r="A16415" s="5"/>
    </row>
    <row r="16416" spans="1:1" hidden="1">
      <c r="A16416" s="5"/>
    </row>
    <row r="16417" spans="1:1" hidden="1">
      <c r="A16417" s="5"/>
    </row>
    <row r="16418" spans="1:1" hidden="1">
      <c r="A16418" s="5"/>
    </row>
    <row r="16419" spans="1:1" hidden="1">
      <c r="A16419" s="5"/>
    </row>
    <row r="16420" spans="1:1" hidden="1">
      <c r="A16420" s="5"/>
    </row>
    <row r="16421" spans="1:1" hidden="1">
      <c r="A16421" s="5"/>
    </row>
    <row r="16422" spans="1:1" hidden="1">
      <c r="A16422" s="5"/>
    </row>
    <row r="16423" spans="1:1" hidden="1">
      <c r="A16423" s="5"/>
    </row>
    <row r="16424" spans="1:1" hidden="1">
      <c r="A16424" s="5"/>
    </row>
    <row r="16425" spans="1:1" hidden="1">
      <c r="A16425" s="5"/>
    </row>
    <row r="16426" spans="1:1" hidden="1">
      <c r="A16426" s="5"/>
    </row>
    <row r="16427" spans="1:1" hidden="1">
      <c r="A16427" s="5"/>
    </row>
    <row r="16428" spans="1:1" hidden="1">
      <c r="A16428" s="5"/>
    </row>
    <row r="16429" spans="1:1" hidden="1">
      <c r="A16429" s="5"/>
    </row>
    <row r="16430" spans="1:1" hidden="1">
      <c r="A16430" s="5"/>
    </row>
    <row r="16431" spans="1:1" hidden="1">
      <c r="A16431" s="5"/>
    </row>
    <row r="16432" spans="1:1" hidden="1">
      <c r="A16432" s="5"/>
    </row>
    <row r="16433" spans="1:1" hidden="1">
      <c r="A16433" s="5"/>
    </row>
    <row r="16434" spans="1:1" hidden="1">
      <c r="A16434" s="5"/>
    </row>
    <row r="16435" spans="1:1" hidden="1">
      <c r="A16435" s="5"/>
    </row>
    <row r="16436" spans="1:1" hidden="1">
      <c r="A16436" s="5"/>
    </row>
    <row r="16437" spans="1:1" hidden="1">
      <c r="A16437" s="5"/>
    </row>
    <row r="16438" spans="1:1" hidden="1">
      <c r="A16438" s="5"/>
    </row>
    <row r="16439" spans="1:1" hidden="1">
      <c r="A16439" s="5"/>
    </row>
    <row r="16440" spans="1:1" hidden="1">
      <c r="A16440" s="5"/>
    </row>
    <row r="16441" spans="1:1" hidden="1">
      <c r="A16441" s="5"/>
    </row>
    <row r="16442" spans="1:1" hidden="1">
      <c r="A16442" s="5"/>
    </row>
    <row r="16443" spans="1:1" hidden="1">
      <c r="A16443" s="5"/>
    </row>
    <row r="16444" spans="1:1" hidden="1">
      <c r="A16444" s="5"/>
    </row>
    <row r="16445" spans="1:1" hidden="1">
      <c r="A16445" s="5"/>
    </row>
    <row r="16446" spans="1:1" hidden="1">
      <c r="A16446" s="5"/>
    </row>
    <row r="16447" spans="1:1" hidden="1">
      <c r="A16447" s="5"/>
    </row>
    <row r="16448" spans="1:1" hidden="1">
      <c r="A16448" s="5"/>
    </row>
    <row r="16449" spans="1:1" hidden="1">
      <c r="A16449" s="5"/>
    </row>
    <row r="16450" spans="1:1" hidden="1">
      <c r="A16450" s="5"/>
    </row>
    <row r="16451" spans="1:1" hidden="1">
      <c r="A16451" s="5"/>
    </row>
    <row r="16452" spans="1:1" hidden="1">
      <c r="A16452" s="5"/>
    </row>
    <row r="16453" spans="1:1" hidden="1">
      <c r="A16453" s="5"/>
    </row>
    <row r="16454" spans="1:1" hidden="1">
      <c r="A16454" s="5"/>
    </row>
    <row r="16455" spans="1:1" hidden="1">
      <c r="A16455" s="5"/>
    </row>
    <row r="16456" spans="1:1" hidden="1">
      <c r="A16456" s="5"/>
    </row>
    <row r="16457" spans="1:1" hidden="1">
      <c r="A16457" s="5"/>
    </row>
    <row r="16458" spans="1:1" hidden="1">
      <c r="A16458" s="5"/>
    </row>
    <row r="16459" spans="1:1" hidden="1">
      <c r="A16459" s="5"/>
    </row>
    <row r="16460" spans="1:1" hidden="1">
      <c r="A16460" s="5"/>
    </row>
    <row r="16461" spans="1:1" hidden="1">
      <c r="A16461" s="5"/>
    </row>
    <row r="16462" spans="1:1" hidden="1">
      <c r="A16462" s="5"/>
    </row>
    <row r="16463" spans="1:1" hidden="1">
      <c r="A16463" s="5"/>
    </row>
    <row r="16464" spans="1:1" hidden="1">
      <c r="A16464" s="5"/>
    </row>
    <row r="16465" spans="1:1" hidden="1">
      <c r="A16465" s="5"/>
    </row>
    <row r="16466" spans="1:1" hidden="1">
      <c r="A16466" s="5"/>
    </row>
    <row r="16467" spans="1:1" hidden="1">
      <c r="A16467" s="5"/>
    </row>
    <row r="16468" spans="1:1" hidden="1">
      <c r="A16468" s="5"/>
    </row>
    <row r="16469" spans="1:1" hidden="1">
      <c r="A16469" s="5"/>
    </row>
    <row r="16470" spans="1:1" hidden="1">
      <c r="A16470" s="5"/>
    </row>
    <row r="16471" spans="1:1" hidden="1">
      <c r="A16471" s="5"/>
    </row>
    <row r="16472" spans="1:1" hidden="1">
      <c r="A16472" s="5"/>
    </row>
    <row r="16473" spans="1:1" hidden="1">
      <c r="A16473" s="5"/>
    </row>
    <row r="16474" spans="1:1" hidden="1">
      <c r="A16474" s="5"/>
    </row>
    <row r="16475" spans="1:1" hidden="1">
      <c r="A16475" s="5"/>
    </row>
    <row r="16476" spans="1:1" hidden="1">
      <c r="A16476" s="5"/>
    </row>
    <row r="16477" spans="1:1" hidden="1">
      <c r="A16477" s="5"/>
    </row>
    <row r="16478" spans="1:1" hidden="1">
      <c r="A16478" s="5"/>
    </row>
    <row r="16479" spans="1:1" hidden="1">
      <c r="A16479" s="5"/>
    </row>
    <row r="16480" spans="1:1" hidden="1">
      <c r="A16480" s="5"/>
    </row>
    <row r="16481" spans="1:1" hidden="1">
      <c r="A16481" s="5"/>
    </row>
    <row r="16482" spans="1:1" hidden="1">
      <c r="A16482" s="5"/>
    </row>
    <row r="16483" spans="1:1" hidden="1">
      <c r="A16483" s="5"/>
    </row>
    <row r="16484" spans="1:1" hidden="1">
      <c r="A16484" s="5"/>
    </row>
    <row r="16485" spans="1:1" hidden="1">
      <c r="A16485" s="5"/>
    </row>
    <row r="16486" spans="1:1" hidden="1">
      <c r="A16486" s="5"/>
    </row>
    <row r="16487" spans="1:1" hidden="1">
      <c r="A16487" s="5"/>
    </row>
    <row r="16488" spans="1:1" hidden="1">
      <c r="A16488" s="5"/>
    </row>
    <row r="16489" spans="1:1" hidden="1">
      <c r="A16489" s="5"/>
    </row>
    <row r="16490" spans="1:1" hidden="1">
      <c r="A16490" s="5"/>
    </row>
    <row r="16491" spans="1:1" hidden="1">
      <c r="A16491" s="5"/>
    </row>
    <row r="16492" spans="1:1" hidden="1">
      <c r="A16492" s="5"/>
    </row>
    <row r="16493" spans="1:1" hidden="1">
      <c r="A16493" s="5"/>
    </row>
    <row r="16494" spans="1:1" hidden="1">
      <c r="A16494" s="5"/>
    </row>
    <row r="16495" spans="1:1" hidden="1">
      <c r="A16495" s="5"/>
    </row>
    <row r="16496" spans="1:1" hidden="1">
      <c r="A16496" s="5"/>
    </row>
    <row r="16497" spans="1:1" hidden="1">
      <c r="A16497" s="5"/>
    </row>
    <row r="16498" spans="1:1" hidden="1">
      <c r="A16498" s="5"/>
    </row>
    <row r="16499" spans="1:1" hidden="1">
      <c r="A16499" s="5"/>
    </row>
    <row r="16500" spans="1:1" hidden="1">
      <c r="A16500" s="5"/>
    </row>
    <row r="16501" spans="1:1" hidden="1">
      <c r="A16501" s="5"/>
    </row>
    <row r="16502" spans="1:1" hidden="1">
      <c r="A16502" s="5"/>
    </row>
    <row r="16503" spans="1:1" hidden="1">
      <c r="A16503" s="5"/>
    </row>
    <row r="16504" spans="1:1" hidden="1">
      <c r="A16504" s="5"/>
    </row>
    <row r="16505" spans="1:1" hidden="1">
      <c r="A16505" s="5"/>
    </row>
    <row r="16506" spans="1:1" hidden="1">
      <c r="A16506" s="5"/>
    </row>
    <row r="16507" spans="1:1" hidden="1">
      <c r="A16507" s="5"/>
    </row>
    <row r="16508" spans="1:1" hidden="1">
      <c r="A16508" s="5"/>
    </row>
    <row r="16509" spans="1:1" hidden="1">
      <c r="A16509" s="5"/>
    </row>
    <row r="16510" spans="1:1" hidden="1">
      <c r="A16510" s="5"/>
    </row>
    <row r="16511" spans="1:1" hidden="1">
      <c r="A16511" s="5"/>
    </row>
    <row r="16512" spans="1:1" hidden="1">
      <c r="A16512" s="5"/>
    </row>
    <row r="16513" spans="1:1" hidden="1">
      <c r="A16513" s="5"/>
    </row>
    <row r="16514" spans="1:1" hidden="1">
      <c r="A16514" s="5"/>
    </row>
    <row r="16515" spans="1:1" hidden="1">
      <c r="A16515" s="5"/>
    </row>
    <row r="16516" spans="1:1" hidden="1">
      <c r="A16516" s="5"/>
    </row>
    <row r="16517" spans="1:1" hidden="1">
      <c r="A16517" s="5"/>
    </row>
    <row r="16518" spans="1:1" hidden="1">
      <c r="A16518" s="5"/>
    </row>
    <row r="16519" spans="1:1" hidden="1">
      <c r="A16519" s="5"/>
    </row>
    <row r="16520" spans="1:1" hidden="1">
      <c r="A16520" s="5"/>
    </row>
    <row r="16521" spans="1:1" hidden="1">
      <c r="A16521" s="5"/>
    </row>
    <row r="16522" spans="1:1" hidden="1">
      <c r="A16522" s="5"/>
    </row>
    <row r="16523" spans="1:1" hidden="1">
      <c r="A16523" s="5"/>
    </row>
    <row r="16524" spans="1:1" hidden="1">
      <c r="A16524" s="5"/>
    </row>
    <row r="16525" spans="1:1" hidden="1">
      <c r="A16525" s="5"/>
    </row>
    <row r="16526" spans="1:1" hidden="1">
      <c r="A16526" s="5"/>
    </row>
    <row r="16527" spans="1:1" hidden="1">
      <c r="A16527" s="5"/>
    </row>
    <row r="16528" spans="1:1" hidden="1">
      <c r="A16528" s="5"/>
    </row>
    <row r="16529" spans="1:1" hidden="1">
      <c r="A16529" s="5"/>
    </row>
    <row r="16530" spans="1:1" hidden="1">
      <c r="A16530" s="5"/>
    </row>
    <row r="16531" spans="1:1" hidden="1">
      <c r="A16531" s="5"/>
    </row>
    <row r="16532" spans="1:1" hidden="1">
      <c r="A16532" s="5"/>
    </row>
    <row r="16533" spans="1:1" hidden="1">
      <c r="A16533" s="5"/>
    </row>
    <row r="16534" spans="1:1" hidden="1">
      <c r="A16534" s="5"/>
    </row>
    <row r="16535" spans="1:1" hidden="1">
      <c r="A16535" s="5"/>
    </row>
    <row r="16536" spans="1:1" hidden="1">
      <c r="A16536" s="5"/>
    </row>
    <row r="16537" spans="1:1" hidden="1">
      <c r="A16537" s="5"/>
    </row>
    <row r="16538" spans="1:1" hidden="1">
      <c r="A16538" s="5"/>
    </row>
    <row r="16539" spans="1:1" hidden="1">
      <c r="A16539" s="5"/>
    </row>
    <row r="16540" spans="1:1" hidden="1">
      <c r="A16540" s="5"/>
    </row>
    <row r="16541" spans="1:1" hidden="1">
      <c r="A16541" s="5"/>
    </row>
    <row r="16542" spans="1:1" hidden="1">
      <c r="A16542" s="5"/>
    </row>
    <row r="16543" spans="1:1" hidden="1">
      <c r="A16543" s="5"/>
    </row>
    <row r="16544" spans="1:1" hidden="1">
      <c r="A16544" s="5"/>
    </row>
    <row r="16545" spans="1:1" hidden="1">
      <c r="A16545" s="5"/>
    </row>
    <row r="16546" spans="1:1" hidden="1">
      <c r="A16546" s="5"/>
    </row>
    <row r="16547" spans="1:1" hidden="1">
      <c r="A16547" s="5"/>
    </row>
    <row r="16548" spans="1:1" hidden="1">
      <c r="A16548" s="5"/>
    </row>
    <row r="16549" spans="1:1" hidden="1">
      <c r="A16549" s="5"/>
    </row>
    <row r="16550" spans="1:1" hidden="1">
      <c r="A16550" s="5"/>
    </row>
    <row r="16551" spans="1:1" hidden="1">
      <c r="A16551" s="5"/>
    </row>
    <row r="16552" spans="1:1" hidden="1">
      <c r="A16552" s="5"/>
    </row>
    <row r="16553" spans="1:1" hidden="1">
      <c r="A16553" s="5"/>
    </row>
    <row r="16554" spans="1:1" hidden="1">
      <c r="A16554" s="5"/>
    </row>
    <row r="16555" spans="1:1" hidden="1">
      <c r="A16555" s="5"/>
    </row>
    <row r="16556" spans="1:1" hidden="1">
      <c r="A16556" s="5"/>
    </row>
    <row r="16557" spans="1:1" hidden="1">
      <c r="A16557" s="5"/>
    </row>
    <row r="16558" spans="1:1" hidden="1">
      <c r="A16558" s="5"/>
    </row>
    <row r="16559" spans="1:1" hidden="1">
      <c r="A16559" s="5"/>
    </row>
    <row r="16560" spans="1:1" hidden="1">
      <c r="A16560" s="5"/>
    </row>
    <row r="16561" spans="1:1" hidden="1">
      <c r="A16561" s="5"/>
    </row>
    <row r="16562" spans="1:1" hidden="1">
      <c r="A16562" s="5"/>
    </row>
    <row r="16563" spans="1:1" hidden="1">
      <c r="A16563" s="5"/>
    </row>
    <row r="16564" spans="1:1" hidden="1">
      <c r="A16564" s="5"/>
    </row>
    <row r="16565" spans="1:1" hidden="1">
      <c r="A16565" s="5"/>
    </row>
    <row r="16566" spans="1:1" hidden="1">
      <c r="A16566" s="5"/>
    </row>
    <row r="16567" spans="1:1" hidden="1">
      <c r="A16567" s="5"/>
    </row>
    <row r="16568" spans="1:1" hidden="1">
      <c r="A16568" s="5"/>
    </row>
    <row r="16569" spans="1:1" hidden="1">
      <c r="A16569" s="5"/>
    </row>
    <row r="16570" spans="1:1" hidden="1">
      <c r="A16570" s="5"/>
    </row>
    <row r="16571" spans="1:1" hidden="1">
      <c r="A16571" s="5"/>
    </row>
    <row r="16572" spans="1:1" hidden="1">
      <c r="A16572" s="5"/>
    </row>
    <row r="16573" spans="1:1" hidden="1">
      <c r="A16573" s="5"/>
    </row>
    <row r="16574" spans="1:1" hidden="1">
      <c r="A16574" s="5"/>
    </row>
    <row r="16575" spans="1:1" hidden="1">
      <c r="A16575" s="5"/>
    </row>
    <row r="16576" spans="1:1" hidden="1">
      <c r="A16576" s="5"/>
    </row>
    <row r="16577" spans="1:1" hidden="1">
      <c r="A16577" s="5"/>
    </row>
    <row r="16578" spans="1:1" hidden="1">
      <c r="A16578" s="5"/>
    </row>
    <row r="16579" spans="1:1" hidden="1">
      <c r="A16579" s="5"/>
    </row>
    <row r="16580" spans="1:1" hidden="1">
      <c r="A16580" s="5"/>
    </row>
    <row r="16581" spans="1:1" hidden="1">
      <c r="A16581" s="5"/>
    </row>
    <row r="16582" spans="1:1" hidden="1">
      <c r="A16582" s="5"/>
    </row>
    <row r="16583" spans="1:1" hidden="1">
      <c r="A16583" s="5"/>
    </row>
    <row r="16584" spans="1:1" hidden="1">
      <c r="A16584" s="5"/>
    </row>
    <row r="16585" spans="1:1" hidden="1">
      <c r="A16585" s="5"/>
    </row>
    <row r="16586" spans="1:1" hidden="1">
      <c r="A16586" s="5"/>
    </row>
    <row r="16587" spans="1:1" hidden="1">
      <c r="A16587" s="5"/>
    </row>
    <row r="16588" spans="1:1" hidden="1">
      <c r="A16588" s="5"/>
    </row>
    <row r="16589" spans="1:1" hidden="1">
      <c r="A16589" s="5"/>
    </row>
    <row r="16590" spans="1:1" hidden="1">
      <c r="A16590" s="5"/>
    </row>
    <row r="16591" spans="1:1" hidden="1">
      <c r="A16591" s="5"/>
    </row>
    <row r="16592" spans="1:1" hidden="1">
      <c r="A16592" s="5"/>
    </row>
    <row r="16593" spans="1:1" hidden="1">
      <c r="A16593" s="5"/>
    </row>
    <row r="16594" spans="1:1" hidden="1">
      <c r="A16594" s="5"/>
    </row>
    <row r="16595" spans="1:1" hidden="1">
      <c r="A16595" s="5"/>
    </row>
    <row r="16596" spans="1:1" hidden="1">
      <c r="A16596" s="5"/>
    </row>
    <row r="16597" spans="1:1" hidden="1">
      <c r="A16597" s="5"/>
    </row>
    <row r="16598" spans="1:1" hidden="1">
      <c r="A16598" s="5"/>
    </row>
    <row r="16599" spans="1:1" hidden="1">
      <c r="A16599" s="5"/>
    </row>
    <row r="16600" spans="1:1" hidden="1">
      <c r="A16600" s="5"/>
    </row>
    <row r="16601" spans="1:1" hidden="1">
      <c r="A16601" s="5"/>
    </row>
    <row r="16602" spans="1:1" hidden="1">
      <c r="A16602" s="5"/>
    </row>
    <row r="16603" spans="1:1" hidden="1">
      <c r="A16603" s="5"/>
    </row>
    <row r="16604" spans="1:1" hidden="1">
      <c r="A16604" s="5"/>
    </row>
    <row r="16605" spans="1:1" hidden="1">
      <c r="A16605" s="5"/>
    </row>
    <row r="16606" spans="1:1" hidden="1">
      <c r="A16606" s="5"/>
    </row>
    <row r="16607" spans="1:1" hidden="1">
      <c r="A16607" s="5"/>
    </row>
    <row r="16608" spans="1:1" hidden="1">
      <c r="A16608" s="5"/>
    </row>
    <row r="16609" spans="1:1" hidden="1">
      <c r="A16609" s="5"/>
    </row>
    <row r="16610" spans="1:1" hidden="1">
      <c r="A16610" s="5"/>
    </row>
    <row r="16611" spans="1:1" hidden="1">
      <c r="A16611" s="5"/>
    </row>
    <row r="16612" spans="1:1" hidden="1">
      <c r="A16612" s="5"/>
    </row>
    <row r="16613" spans="1:1" hidden="1">
      <c r="A16613" s="5"/>
    </row>
    <row r="16614" spans="1:1" hidden="1">
      <c r="A16614" s="5"/>
    </row>
    <row r="16615" spans="1:1" hidden="1">
      <c r="A16615" s="5"/>
    </row>
    <row r="16616" spans="1:1" hidden="1">
      <c r="A16616" s="5"/>
    </row>
    <row r="16617" spans="1:1" hidden="1">
      <c r="A16617" s="5"/>
    </row>
    <row r="16618" spans="1:1" hidden="1">
      <c r="A16618" s="5"/>
    </row>
    <row r="16619" spans="1:1" hidden="1">
      <c r="A16619" s="5"/>
    </row>
    <row r="16620" spans="1:1" hidden="1">
      <c r="A16620" s="5"/>
    </row>
    <row r="16621" spans="1:1" hidden="1">
      <c r="A16621" s="5"/>
    </row>
    <row r="16622" spans="1:1" hidden="1">
      <c r="A16622" s="5"/>
    </row>
    <row r="16623" spans="1:1" hidden="1">
      <c r="A16623" s="5"/>
    </row>
    <row r="16624" spans="1:1" hidden="1">
      <c r="A16624" s="5"/>
    </row>
    <row r="16625" spans="1:1" hidden="1">
      <c r="A16625" s="5"/>
    </row>
    <row r="16626" spans="1:1" hidden="1">
      <c r="A16626" s="5"/>
    </row>
    <row r="16627" spans="1:1" hidden="1">
      <c r="A16627" s="5"/>
    </row>
    <row r="16628" spans="1:1" hidden="1">
      <c r="A16628" s="5"/>
    </row>
    <row r="16629" spans="1:1" hidden="1">
      <c r="A16629" s="5"/>
    </row>
    <row r="16630" spans="1:1" hidden="1">
      <c r="A16630" s="5"/>
    </row>
    <row r="16631" spans="1:1" hidden="1">
      <c r="A16631" s="5"/>
    </row>
    <row r="16632" spans="1:1" hidden="1">
      <c r="A16632" s="5"/>
    </row>
    <row r="16633" spans="1:1" hidden="1">
      <c r="A16633" s="5"/>
    </row>
    <row r="16634" spans="1:1" hidden="1">
      <c r="A16634" s="5"/>
    </row>
    <row r="16635" spans="1:1" hidden="1">
      <c r="A16635" s="5"/>
    </row>
    <row r="16636" spans="1:1" hidden="1">
      <c r="A16636" s="5"/>
    </row>
    <row r="16637" spans="1:1" hidden="1">
      <c r="A16637" s="5"/>
    </row>
    <row r="16638" spans="1:1" hidden="1">
      <c r="A16638" s="5"/>
    </row>
    <row r="16639" spans="1:1" hidden="1">
      <c r="A16639" s="5"/>
    </row>
    <row r="16640" spans="1:1" hidden="1">
      <c r="A16640" s="5"/>
    </row>
    <row r="16641" spans="1:1" hidden="1">
      <c r="A16641" s="5"/>
    </row>
    <row r="16642" spans="1:1" hidden="1">
      <c r="A16642" s="5"/>
    </row>
    <row r="16643" spans="1:1" hidden="1">
      <c r="A16643" s="5"/>
    </row>
    <row r="16644" spans="1:1" hidden="1">
      <c r="A16644" s="5"/>
    </row>
    <row r="16645" spans="1:1" hidden="1">
      <c r="A16645" s="5"/>
    </row>
    <row r="16646" spans="1:1" hidden="1">
      <c r="A16646" s="5"/>
    </row>
    <row r="16647" spans="1:1" hidden="1">
      <c r="A16647" s="5"/>
    </row>
    <row r="16648" spans="1:1" hidden="1">
      <c r="A16648" s="5"/>
    </row>
    <row r="16649" spans="1:1" hidden="1">
      <c r="A16649" s="5"/>
    </row>
    <row r="16650" spans="1:1" hidden="1">
      <c r="A16650" s="5"/>
    </row>
    <row r="16651" spans="1:1" hidden="1">
      <c r="A16651" s="5"/>
    </row>
    <row r="16652" spans="1:1" hidden="1">
      <c r="A16652" s="5"/>
    </row>
    <row r="16653" spans="1:1" hidden="1">
      <c r="A16653" s="5"/>
    </row>
    <row r="16654" spans="1:1" hidden="1">
      <c r="A16654" s="5"/>
    </row>
    <row r="16655" spans="1:1" hidden="1">
      <c r="A16655" s="5"/>
    </row>
    <row r="16656" spans="1:1" hidden="1">
      <c r="A16656" s="5"/>
    </row>
    <row r="16657" spans="1:1" hidden="1">
      <c r="A16657" s="5"/>
    </row>
    <row r="16658" spans="1:1" hidden="1">
      <c r="A16658" s="5"/>
    </row>
    <row r="16659" spans="1:1" hidden="1">
      <c r="A16659" s="5"/>
    </row>
    <row r="16660" spans="1:1" hidden="1">
      <c r="A16660" s="5"/>
    </row>
    <row r="16661" spans="1:1" hidden="1">
      <c r="A16661" s="5"/>
    </row>
    <row r="16662" spans="1:1" hidden="1">
      <c r="A16662" s="5"/>
    </row>
    <row r="16663" spans="1:1" hidden="1">
      <c r="A16663" s="5"/>
    </row>
    <row r="16664" spans="1:1" hidden="1">
      <c r="A16664" s="5"/>
    </row>
    <row r="16665" spans="1:1" hidden="1">
      <c r="A16665" s="5"/>
    </row>
    <row r="16666" spans="1:1" hidden="1">
      <c r="A16666" s="5"/>
    </row>
    <row r="16667" spans="1:1" hidden="1">
      <c r="A16667" s="5"/>
    </row>
    <row r="16668" spans="1:1" hidden="1">
      <c r="A16668" s="5"/>
    </row>
    <row r="16669" spans="1:1" hidden="1">
      <c r="A16669" s="5"/>
    </row>
    <row r="16670" spans="1:1" hidden="1">
      <c r="A16670" s="5"/>
    </row>
    <row r="16671" spans="1:1" hidden="1">
      <c r="A16671" s="5"/>
    </row>
    <row r="16672" spans="1:1" hidden="1">
      <c r="A16672" s="5"/>
    </row>
    <row r="16673" spans="1:1" hidden="1">
      <c r="A16673" s="5"/>
    </row>
    <row r="16674" spans="1:1" hidden="1">
      <c r="A16674" s="5"/>
    </row>
    <row r="16675" spans="1:1" hidden="1">
      <c r="A16675" s="5"/>
    </row>
    <row r="16676" spans="1:1" hidden="1">
      <c r="A16676" s="5"/>
    </row>
    <row r="16677" spans="1:1" hidden="1">
      <c r="A16677" s="5"/>
    </row>
    <row r="16678" spans="1:1" hidden="1">
      <c r="A16678" s="5"/>
    </row>
    <row r="16679" spans="1:1" hidden="1">
      <c r="A16679" s="5"/>
    </row>
    <row r="16680" spans="1:1" hidden="1">
      <c r="A16680" s="5"/>
    </row>
    <row r="16681" spans="1:1" hidden="1">
      <c r="A16681" s="5"/>
    </row>
    <row r="16682" spans="1:1" hidden="1">
      <c r="A16682" s="5"/>
    </row>
    <row r="16683" spans="1:1" hidden="1">
      <c r="A16683" s="5"/>
    </row>
    <row r="16684" spans="1:1" hidden="1">
      <c r="A16684" s="5"/>
    </row>
    <row r="16685" spans="1:1" hidden="1">
      <c r="A16685" s="5"/>
    </row>
    <row r="16686" spans="1:1" hidden="1">
      <c r="A16686" s="5"/>
    </row>
    <row r="16687" spans="1:1" hidden="1">
      <c r="A16687" s="5"/>
    </row>
    <row r="16688" spans="1:1" hidden="1">
      <c r="A16688" s="5"/>
    </row>
    <row r="16689" spans="1:1" hidden="1">
      <c r="A16689" s="5"/>
    </row>
    <row r="16690" spans="1:1" hidden="1">
      <c r="A16690" s="5"/>
    </row>
    <row r="16691" spans="1:1" hidden="1">
      <c r="A16691" s="5"/>
    </row>
    <row r="16692" spans="1:1" hidden="1">
      <c r="A16692" s="5"/>
    </row>
    <row r="16693" spans="1:1" hidden="1">
      <c r="A16693" s="5"/>
    </row>
    <row r="16694" spans="1:1" hidden="1">
      <c r="A16694" s="5"/>
    </row>
    <row r="16695" spans="1:1" hidden="1">
      <c r="A16695" s="5"/>
    </row>
    <row r="16696" spans="1:1" hidden="1">
      <c r="A16696" s="5"/>
    </row>
    <row r="16697" spans="1:1" hidden="1">
      <c r="A16697" s="5"/>
    </row>
    <row r="16698" spans="1:1" hidden="1">
      <c r="A16698" s="5"/>
    </row>
    <row r="16699" spans="1:1" hidden="1">
      <c r="A16699" s="5"/>
    </row>
    <row r="16700" spans="1:1" hidden="1">
      <c r="A16700" s="5"/>
    </row>
    <row r="16701" spans="1:1" hidden="1">
      <c r="A16701" s="5"/>
    </row>
    <row r="16702" spans="1:1" hidden="1">
      <c r="A16702" s="5"/>
    </row>
    <row r="16703" spans="1:1" hidden="1">
      <c r="A16703" s="5"/>
    </row>
    <row r="16704" spans="1:1" hidden="1">
      <c r="A16704" s="5"/>
    </row>
    <row r="16705" spans="1:1" hidden="1">
      <c r="A16705" s="5"/>
    </row>
    <row r="16706" spans="1:1" hidden="1">
      <c r="A16706" s="5"/>
    </row>
    <row r="16707" spans="1:1" hidden="1">
      <c r="A16707" s="5"/>
    </row>
    <row r="16708" spans="1:1" hidden="1">
      <c r="A16708" s="5"/>
    </row>
    <row r="16709" spans="1:1" hidden="1">
      <c r="A16709" s="5"/>
    </row>
    <row r="16710" spans="1:1" hidden="1">
      <c r="A16710" s="5"/>
    </row>
    <row r="16711" spans="1:1" hidden="1">
      <c r="A16711" s="5"/>
    </row>
    <row r="16712" spans="1:1" hidden="1">
      <c r="A16712" s="5"/>
    </row>
    <row r="16713" spans="1:1" hidden="1">
      <c r="A16713" s="5"/>
    </row>
    <row r="16714" spans="1:1" hidden="1">
      <c r="A16714" s="5"/>
    </row>
    <row r="16715" spans="1:1" hidden="1">
      <c r="A16715" s="5"/>
    </row>
    <row r="16716" spans="1:1" hidden="1">
      <c r="A16716" s="5"/>
    </row>
    <row r="16717" spans="1:1" hidden="1">
      <c r="A16717" s="5"/>
    </row>
    <row r="16718" spans="1:1" hidden="1">
      <c r="A16718" s="5"/>
    </row>
    <row r="16719" spans="1:1" hidden="1">
      <c r="A16719" s="5"/>
    </row>
    <row r="16720" spans="1:1" hidden="1">
      <c r="A16720" s="5"/>
    </row>
    <row r="16721" spans="1:1" hidden="1">
      <c r="A16721" s="5"/>
    </row>
    <row r="16722" spans="1:1" hidden="1">
      <c r="A16722" s="5"/>
    </row>
    <row r="16723" spans="1:1" hidden="1">
      <c r="A16723" s="5"/>
    </row>
    <row r="16724" spans="1:1" hidden="1">
      <c r="A16724" s="5"/>
    </row>
    <row r="16725" spans="1:1" hidden="1">
      <c r="A16725" s="5"/>
    </row>
    <row r="16726" spans="1:1" hidden="1">
      <c r="A16726" s="5"/>
    </row>
    <row r="16727" spans="1:1" hidden="1">
      <c r="A16727" s="5"/>
    </row>
    <row r="16728" spans="1:1" hidden="1">
      <c r="A16728" s="5"/>
    </row>
    <row r="16729" spans="1:1" hidden="1">
      <c r="A16729" s="5"/>
    </row>
    <row r="16730" spans="1:1" hidden="1">
      <c r="A16730" s="5"/>
    </row>
    <row r="16731" spans="1:1" hidden="1">
      <c r="A16731" s="5"/>
    </row>
    <row r="16732" spans="1:1" hidden="1">
      <c r="A16732" s="5"/>
    </row>
    <row r="16733" spans="1:1" hidden="1">
      <c r="A16733" s="5"/>
    </row>
    <row r="16734" spans="1:1" hidden="1">
      <c r="A16734" s="5"/>
    </row>
    <row r="16735" spans="1:1" hidden="1">
      <c r="A16735" s="5"/>
    </row>
    <row r="16736" spans="1:1" hidden="1">
      <c r="A16736" s="5"/>
    </row>
    <row r="16737" spans="1:1" hidden="1">
      <c r="A16737" s="5"/>
    </row>
    <row r="16738" spans="1:1" hidden="1">
      <c r="A16738" s="5"/>
    </row>
    <row r="16739" spans="1:1" hidden="1">
      <c r="A16739" s="5"/>
    </row>
    <row r="16740" spans="1:1" hidden="1">
      <c r="A16740" s="5"/>
    </row>
    <row r="16741" spans="1:1" hidden="1">
      <c r="A16741" s="5"/>
    </row>
    <row r="16742" spans="1:1" hidden="1">
      <c r="A16742" s="5"/>
    </row>
    <row r="16743" spans="1:1" hidden="1">
      <c r="A16743" s="5"/>
    </row>
    <row r="16744" spans="1:1" hidden="1">
      <c r="A16744" s="5"/>
    </row>
    <row r="16745" spans="1:1" hidden="1">
      <c r="A16745" s="5"/>
    </row>
    <row r="16746" spans="1:1" hidden="1">
      <c r="A16746" s="5"/>
    </row>
    <row r="16747" spans="1:1" hidden="1">
      <c r="A16747" s="5"/>
    </row>
    <row r="16748" spans="1:1" hidden="1">
      <c r="A16748" s="5"/>
    </row>
    <row r="16749" spans="1:1" hidden="1">
      <c r="A16749" s="5"/>
    </row>
    <row r="16750" spans="1:1" hidden="1">
      <c r="A16750" s="5"/>
    </row>
    <row r="16751" spans="1:1" hidden="1">
      <c r="A16751" s="5"/>
    </row>
    <row r="16752" spans="1:1" hidden="1">
      <c r="A16752" s="5"/>
    </row>
    <row r="16753" spans="1:1" hidden="1">
      <c r="A16753" s="5"/>
    </row>
    <row r="16754" spans="1:1" hidden="1">
      <c r="A16754" s="5"/>
    </row>
    <row r="16755" spans="1:1" hidden="1">
      <c r="A16755" s="5"/>
    </row>
    <row r="16756" spans="1:1" hidden="1">
      <c r="A16756" s="5"/>
    </row>
    <row r="16757" spans="1:1" hidden="1">
      <c r="A16757" s="5"/>
    </row>
    <row r="16758" spans="1:1" hidden="1">
      <c r="A16758" s="5"/>
    </row>
    <row r="16759" spans="1:1" hidden="1">
      <c r="A16759" s="5"/>
    </row>
    <row r="16760" spans="1:1" hidden="1">
      <c r="A16760" s="5"/>
    </row>
    <row r="16761" spans="1:1" hidden="1">
      <c r="A16761" s="5"/>
    </row>
    <row r="16762" spans="1:1" hidden="1">
      <c r="A16762" s="5"/>
    </row>
    <row r="16763" spans="1:1" hidden="1">
      <c r="A16763" s="5"/>
    </row>
    <row r="16764" spans="1:1" hidden="1">
      <c r="A16764" s="5"/>
    </row>
    <row r="16765" spans="1:1" hidden="1">
      <c r="A16765" s="5"/>
    </row>
    <row r="16766" spans="1:1" hidden="1">
      <c r="A16766" s="5"/>
    </row>
    <row r="16767" spans="1:1" hidden="1">
      <c r="A16767" s="5"/>
    </row>
    <row r="16768" spans="1:1" hidden="1">
      <c r="A16768" s="5"/>
    </row>
    <row r="16769" spans="1:1" hidden="1">
      <c r="A16769" s="5"/>
    </row>
    <row r="16770" spans="1:1" hidden="1">
      <c r="A16770" s="5"/>
    </row>
    <row r="16771" spans="1:1" hidden="1">
      <c r="A16771" s="5"/>
    </row>
    <row r="16772" spans="1:1" hidden="1">
      <c r="A16772" s="5"/>
    </row>
    <row r="16773" spans="1:1" hidden="1">
      <c r="A16773" s="5"/>
    </row>
    <row r="16774" spans="1:1" hidden="1">
      <c r="A16774" s="5"/>
    </row>
    <row r="16775" spans="1:1" hidden="1">
      <c r="A16775" s="5"/>
    </row>
    <row r="16776" spans="1:1" hidden="1">
      <c r="A16776" s="5"/>
    </row>
    <row r="16777" spans="1:1" hidden="1">
      <c r="A16777" s="5"/>
    </row>
    <row r="16778" spans="1:1" hidden="1">
      <c r="A16778" s="5"/>
    </row>
    <row r="16779" spans="1:1" hidden="1">
      <c r="A16779" s="5"/>
    </row>
    <row r="16780" spans="1:1" hidden="1">
      <c r="A16780" s="5"/>
    </row>
    <row r="16781" spans="1:1" hidden="1">
      <c r="A16781" s="5"/>
    </row>
    <row r="16782" spans="1:1" hidden="1">
      <c r="A16782" s="5"/>
    </row>
    <row r="16783" spans="1:1" hidden="1">
      <c r="A16783" s="5"/>
    </row>
    <row r="16784" spans="1:1" hidden="1">
      <c r="A16784" s="5"/>
    </row>
    <row r="16785" spans="1:1" hidden="1">
      <c r="A16785" s="5"/>
    </row>
    <row r="16786" spans="1:1" hidden="1">
      <c r="A16786" s="5"/>
    </row>
    <row r="16787" spans="1:1" hidden="1">
      <c r="A16787" s="5"/>
    </row>
    <row r="16788" spans="1:1" hidden="1">
      <c r="A16788" s="5"/>
    </row>
    <row r="16789" spans="1:1" hidden="1">
      <c r="A16789" s="5"/>
    </row>
    <row r="16790" spans="1:1" hidden="1">
      <c r="A16790" s="5"/>
    </row>
    <row r="16791" spans="1:1" hidden="1">
      <c r="A16791" s="5"/>
    </row>
    <row r="16792" spans="1:1" hidden="1">
      <c r="A16792" s="5"/>
    </row>
    <row r="16793" spans="1:1" hidden="1">
      <c r="A16793" s="5"/>
    </row>
    <row r="16794" spans="1:1" hidden="1">
      <c r="A16794" s="5"/>
    </row>
    <row r="16795" spans="1:1" hidden="1">
      <c r="A16795" s="5"/>
    </row>
    <row r="16796" spans="1:1" hidden="1">
      <c r="A16796" s="5"/>
    </row>
    <row r="16797" spans="1:1" hidden="1">
      <c r="A16797" s="5"/>
    </row>
    <row r="16798" spans="1:1" hidden="1">
      <c r="A16798" s="5"/>
    </row>
    <row r="16799" spans="1:1" hidden="1">
      <c r="A16799" s="5"/>
    </row>
    <row r="16800" spans="1:1" hidden="1">
      <c r="A16800" s="5"/>
    </row>
    <row r="16801" spans="1:1" hidden="1">
      <c r="A16801" s="5"/>
    </row>
    <row r="16802" spans="1:1" hidden="1">
      <c r="A16802" s="5"/>
    </row>
    <row r="16803" spans="1:1" hidden="1">
      <c r="A16803" s="5"/>
    </row>
    <row r="16804" spans="1:1" hidden="1">
      <c r="A16804" s="5"/>
    </row>
    <row r="16805" spans="1:1" hidden="1">
      <c r="A16805" s="5"/>
    </row>
    <row r="16806" spans="1:1" hidden="1">
      <c r="A16806" s="5"/>
    </row>
    <row r="16807" spans="1:1" hidden="1">
      <c r="A16807" s="5"/>
    </row>
    <row r="16808" spans="1:1" hidden="1">
      <c r="A16808" s="5"/>
    </row>
    <row r="16809" spans="1:1" hidden="1">
      <c r="A16809" s="5"/>
    </row>
    <row r="16810" spans="1:1" hidden="1">
      <c r="A16810" s="5"/>
    </row>
    <row r="16811" spans="1:1" hidden="1">
      <c r="A16811" s="5"/>
    </row>
    <row r="16812" spans="1:1" hidden="1">
      <c r="A16812" s="5"/>
    </row>
    <row r="16813" spans="1:1" hidden="1">
      <c r="A16813" s="5"/>
    </row>
    <row r="16814" spans="1:1" hidden="1">
      <c r="A16814" s="5"/>
    </row>
    <row r="16815" spans="1:1" hidden="1">
      <c r="A16815" s="5"/>
    </row>
    <row r="16816" spans="1:1" hidden="1">
      <c r="A16816" s="5"/>
    </row>
    <row r="16817" spans="1:1" hidden="1">
      <c r="A16817" s="5"/>
    </row>
    <row r="16818" spans="1:1" hidden="1">
      <c r="A16818" s="5"/>
    </row>
    <row r="16819" spans="1:1" hidden="1">
      <c r="A16819" s="5"/>
    </row>
    <row r="16820" spans="1:1" hidden="1">
      <c r="A16820" s="5"/>
    </row>
    <row r="16821" spans="1:1" hidden="1">
      <c r="A16821" s="5"/>
    </row>
    <row r="16822" spans="1:1" hidden="1">
      <c r="A16822" s="5"/>
    </row>
    <row r="16823" spans="1:1" hidden="1">
      <c r="A16823" s="5"/>
    </row>
    <row r="16824" spans="1:1" hidden="1">
      <c r="A16824" s="5"/>
    </row>
    <row r="16825" spans="1:1" hidden="1">
      <c r="A16825" s="5"/>
    </row>
    <row r="16826" spans="1:1" hidden="1">
      <c r="A16826" s="5"/>
    </row>
    <row r="16827" spans="1:1" hidden="1">
      <c r="A16827" s="5"/>
    </row>
    <row r="16828" spans="1:1" hidden="1">
      <c r="A16828" s="5"/>
    </row>
    <row r="16829" spans="1:1" hidden="1">
      <c r="A16829" s="5"/>
    </row>
    <row r="16830" spans="1:1" hidden="1">
      <c r="A16830" s="5"/>
    </row>
    <row r="16831" spans="1:1" hidden="1">
      <c r="A16831" s="5"/>
    </row>
    <row r="16832" spans="1:1" hidden="1">
      <c r="A16832" s="5"/>
    </row>
    <row r="16833" spans="1:1" hidden="1">
      <c r="A16833" s="5"/>
    </row>
    <row r="16834" spans="1:1" hidden="1">
      <c r="A16834" s="5"/>
    </row>
    <row r="16835" spans="1:1" hidden="1">
      <c r="A16835" s="5"/>
    </row>
    <row r="16836" spans="1:1" hidden="1">
      <c r="A16836" s="5"/>
    </row>
    <row r="16837" spans="1:1" hidden="1">
      <c r="A16837" s="5"/>
    </row>
    <row r="16838" spans="1:1" hidden="1">
      <c r="A16838" s="5"/>
    </row>
    <row r="16839" spans="1:1" hidden="1">
      <c r="A16839" s="5"/>
    </row>
    <row r="16840" spans="1:1" hidden="1">
      <c r="A16840" s="5"/>
    </row>
    <row r="16841" spans="1:1" hidden="1">
      <c r="A16841" s="5"/>
    </row>
    <row r="16842" spans="1:1" hidden="1">
      <c r="A16842" s="5"/>
    </row>
    <row r="16843" spans="1:1" hidden="1">
      <c r="A16843" s="5"/>
    </row>
    <row r="16844" spans="1:1" hidden="1">
      <c r="A16844" s="5"/>
    </row>
    <row r="16845" spans="1:1" hidden="1">
      <c r="A16845" s="5"/>
    </row>
    <row r="16846" spans="1:1" hidden="1">
      <c r="A16846" s="5"/>
    </row>
    <row r="16847" spans="1:1" hidden="1">
      <c r="A16847" s="5"/>
    </row>
    <row r="16848" spans="1:1" hidden="1">
      <c r="A16848" s="5"/>
    </row>
    <row r="16849" spans="1:1" hidden="1">
      <c r="A16849" s="5"/>
    </row>
    <row r="16850" spans="1:1" hidden="1">
      <c r="A16850" s="5"/>
    </row>
    <row r="16851" spans="1:1" hidden="1">
      <c r="A16851" s="5"/>
    </row>
    <row r="16852" spans="1:1" hidden="1">
      <c r="A16852" s="5"/>
    </row>
    <row r="16853" spans="1:1" hidden="1">
      <c r="A16853" s="5"/>
    </row>
    <row r="16854" spans="1:1" hidden="1">
      <c r="A16854" s="5"/>
    </row>
    <row r="16855" spans="1:1" hidden="1">
      <c r="A16855" s="5"/>
    </row>
    <row r="16856" spans="1:1" hidden="1">
      <c r="A16856" s="5"/>
    </row>
    <row r="16857" spans="1:1" hidden="1">
      <c r="A16857" s="5"/>
    </row>
    <row r="16858" spans="1:1" hidden="1">
      <c r="A16858" s="5"/>
    </row>
    <row r="16859" spans="1:1" hidden="1">
      <c r="A16859" s="5"/>
    </row>
    <row r="16860" spans="1:1" hidden="1">
      <c r="A16860" s="5"/>
    </row>
    <row r="16861" spans="1:1" hidden="1">
      <c r="A16861" s="5"/>
    </row>
    <row r="16862" spans="1:1" hidden="1">
      <c r="A16862" s="5"/>
    </row>
    <row r="16863" spans="1:1" hidden="1">
      <c r="A16863" s="5"/>
    </row>
    <row r="16864" spans="1:1" hidden="1">
      <c r="A16864" s="5"/>
    </row>
    <row r="16865" spans="1:1" hidden="1">
      <c r="A16865" s="5"/>
    </row>
    <row r="16866" spans="1:1" hidden="1">
      <c r="A16866" s="5"/>
    </row>
    <row r="16867" spans="1:1" hidden="1">
      <c r="A16867" s="5"/>
    </row>
    <row r="16868" spans="1:1" hidden="1">
      <c r="A16868" s="5"/>
    </row>
    <row r="16869" spans="1:1" hidden="1">
      <c r="A16869" s="5"/>
    </row>
    <row r="16870" spans="1:1" hidden="1">
      <c r="A16870" s="5"/>
    </row>
    <row r="16871" spans="1:1" hidden="1">
      <c r="A16871" s="5"/>
    </row>
    <row r="16872" spans="1:1" hidden="1">
      <c r="A16872" s="5"/>
    </row>
    <row r="16873" spans="1:1" hidden="1">
      <c r="A16873" s="5"/>
    </row>
    <row r="16874" spans="1:1" hidden="1">
      <c r="A16874" s="5"/>
    </row>
    <row r="16875" spans="1:1" hidden="1">
      <c r="A16875" s="5"/>
    </row>
    <row r="16876" spans="1:1" hidden="1">
      <c r="A16876" s="5"/>
    </row>
    <row r="16877" spans="1:1" hidden="1">
      <c r="A16877" s="5"/>
    </row>
    <row r="16878" spans="1:1" hidden="1">
      <c r="A16878" s="5"/>
    </row>
    <row r="16879" spans="1:1" hidden="1">
      <c r="A16879" s="5"/>
    </row>
    <row r="16880" spans="1:1" hidden="1">
      <c r="A16880" s="5"/>
    </row>
    <row r="16881" spans="1:1" hidden="1">
      <c r="A16881" s="5"/>
    </row>
    <row r="16882" spans="1:1" hidden="1">
      <c r="A16882" s="5"/>
    </row>
    <row r="16883" spans="1:1" hidden="1">
      <c r="A16883" s="5"/>
    </row>
    <row r="16884" spans="1:1" hidden="1">
      <c r="A16884" s="5"/>
    </row>
    <row r="16885" spans="1:1" hidden="1">
      <c r="A16885" s="5"/>
    </row>
    <row r="16886" spans="1:1" hidden="1">
      <c r="A16886" s="5"/>
    </row>
    <row r="16887" spans="1:1" hidden="1">
      <c r="A16887" s="5"/>
    </row>
    <row r="16888" spans="1:1" hidden="1">
      <c r="A16888" s="5"/>
    </row>
    <row r="16889" spans="1:1" hidden="1">
      <c r="A16889" s="5"/>
    </row>
    <row r="16890" spans="1:1" hidden="1">
      <c r="A16890" s="5"/>
    </row>
    <row r="16891" spans="1:1" hidden="1">
      <c r="A16891" s="5"/>
    </row>
    <row r="16892" spans="1:1" hidden="1">
      <c r="A16892" s="5"/>
    </row>
    <row r="16893" spans="1:1" hidden="1">
      <c r="A16893" s="5"/>
    </row>
    <row r="16894" spans="1:1" hidden="1">
      <c r="A16894" s="5"/>
    </row>
    <row r="16895" spans="1:1" hidden="1">
      <c r="A16895" s="5"/>
    </row>
    <row r="16896" spans="1:1" hidden="1">
      <c r="A16896" s="5"/>
    </row>
    <row r="16897" spans="1:1" hidden="1">
      <c r="A16897" s="5"/>
    </row>
    <row r="16898" spans="1:1" hidden="1">
      <c r="A16898" s="5"/>
    </row>
    <row r="16899" spans="1:1" hidden="1">
      <c r="A16899" s="5"/>
    </row>
    <row r="16900" spans="1:1" hidden="1">
      <c r="A16900" s="5"/>
    </row>
    <row r="16901" spans="1:1" hidden="1">
      <c r="A16901" s="5"/>
    </row>
    <row r="16902" spans="1:1" hidden="1">
      <c r="A16902" s="5"/>
    </row>
    <row r="16903" spans="1:1" hidden="1">
      <c r="A16903" s="5"/>
    </row>
    <row r="16904" spans="1:1" hidden="1">
      <c r="A16904" s="5"/>
    </row>
    <row r="16905" spans="1:1" hidden="1">
      <c r="A16905" s="5"/>
    </row>
    <row r="16906" spans="1:1" hidden="1">
      <c r="A16906" s="5"/>
    </row>
    <row r="16907" spans="1:1" hidden="1">
      <c r="A16907" s="5"/>
    </row>
    <row r="16908" spans="1:1" hidden="1">
      <c r="A16908" s="5"/>
    </row>
    <row r="16909" spans="1:1" hidden="1">
      <c r="A16909" s="5"/>
    </row>
    <row r="16910" spans="1:1" hidden="1">
      <c r="A16910" s="5"/>
    </row>
    <row r="16911" spans="1:1" hidden="1">
      <c r="A16911" s="5"/>
    </row>
    <row r="16912" spans="1:1" hidden="1">
      <c r="A16912" s="5"/>
    </row>
    <row r="16913" spans="1:1" hidden="1">
      <c r="A16913" s="5"/>
    </row>
    <row r="16914" spans="1:1" hidden="1">
      <c r="A16914" s="5"/>
    </row>
    <row r="16915" spans="1:1" hidden="1">
      <c r="A16915" s="5"/>
    </row>
    <row r="16916" spans="1:1" hidden="1">
      <c r="A16916" s="5"/>
    </row>
    <row r="16917" spans="1:1" hidden="1">
      <c r="A16917" s="5"/>
    </row>
    <row r="16918" spans="1:1" hidden="1">
      <c r="A16918" s="5"/>
    </row>
    <row r="16919" spans="1:1" hidden="1">
      <c r="A16919" s="5"/>
    </row>
    <row r="16920" spans="1:1" hidden="1">
      <c r="A16920" s="5"/>
    </row>
    <row r="16921" spans="1:1" hidden="1">
      <c r="A16921" s="5"/>
    </row>
    <row r="16922" spans="1:1" hidden="1">
      <c r="A16922" s="5"/>
    </row>
    <row r="16923" spans="1:1" hidden="1">
      <c r="A16923" s="5"/>
    </row>
    <row r="16924" spans="1:1" hidden="1">
      <c r="A16924" s="5"/>
    </row>
    <row r="16925" spans="1:1" hidden="1">
      <c r="A16925" s="5"/>
    </row>
    <row r="16926" spans="1:1" hidden="1">
      <c r="A16926" s="5"/>
    </row>
    <row r="16927" spans="1:1" hidden="1">
      <c r="A16927" s="5"/>
    </row>
    <row r="16928" spans="1:1" hidden="1">
      <c r="A16928" s="5"/>
    </row>
    <row r="16929" spans="1:1" hidden="1">
      <c r="A16929" s="5"/>
    </row>
    <row r="16930" spans="1:1" hidden="1">
      <c r="A16930" s="5"/>
    </row>
    <row r="16931" spans="1:1" hidden="1">
      <c r="A16931" s="5"/>
    </row>
    <row r="16932" spans="1:1" hidden="1">
      <c r="A16932" s="5"/>
    </row>
    <row r="16933" spans="1:1" hidden="1">
      <c r="A16933" s="5"/>
    </row>
    <row r="16934" spans="1:1" hidden="1">
      <c r="A16934" s="5"/>
    </row>
    <row r="16935" spans="1:1" hidden="1">
      <c r="A16935" s="5"/>
    </row>
    <row r="16936" spans="1:1" hidden="1">
      <c r="A16936" s="5"/>
    </row>
    <row r="16937" spans="1:1" hidden="1">
      <c r="A16937" s="5"/>
    </row>
    <row r="16938" spans="1:1" hidden="1">
      <c r="A16938" s="5"/>
    </row>
    <row r="16939" spans="1:1" hidden="1">
      <c r="A16939" s="5"/>
    </row>
    <row r="16940" spans="1:1" hidden="1">
      <c r="A16940" s="5"/>
    </row>
    <row r="16941" spans="1:1" hidden="1">
      <c r="A16941" s="5"/>
    </row>
    <row r="16942" spans="1:1" hidden="1">
      <c r="A16942" s="5"/>
    </row>
    <row r="16943" spans="1:1" hidden="1">
      <c r="A16943" s="5"/>
    </row>
    <row r="16944" spans="1:1" hidden="1">
      <c r="A16944" s="5"/>
    </row>
    <row r="16945" spans="1:1" hidden="1">
      <c r="A16945" s="5"/>
    </row>
    <row r="16946" spans="1:1" hidden="1">
      <c r="A16946" s="5"/>
    </row>
    <row r="16947" spans="1:1" hidden="1">
      <c r="A16947" s="5"/>
    </row>
    <row r="16948" spans="1:1" hidden="1">
      <c r="A16948" s="5"/>
    </row>
    <row r="16949" spans="1:1" hidden="1">
      <c r="A16949" s="5"/>
    </row>
    <row r="16950" spans="1:1" hidden="1">
      <c r="A16950" s="5"/>
    </row>
    <row r="16951" spans="1:1" hidden="1">
      <c r="A16951" s="5"/>
    </row>
    <row r="16952" spans="1:1" hidden="1">
      <c r="A16952" s="5"/>
    </row>
    <row r="16953" spans="1:1" hidden="1">
      <c r="A16953" s="5"/>
    </row>
    <row r="16954" spans="1:1" hidden="1">
      <c r="A16954" s="5"/>
    </row>
    <row r="16955" spans="1:1" hidden="1">
      <c r="A16955" s="5"/>
    </row>
    <row r="16956" spans="1:1" hidden="1">
      <c r="A16956" s="5"/>
    </row>
    <row r="16957" spans="1:1" hidden="1">
      <c r="A16957" s="5"/>
    </row>
    <row r="16958" spans="1:1" hidden="1">
      <c r="A16958" s="5"/>
    </row>
    <row r="16959" spans="1:1" hidden="1">
      <c r="A16959" s="5"/>
    </row>
    <row r="16960" spans="1:1" hidden="1">
      <c r="A16960" s="5"/>
    </row>
    <row r="16961" spans="1:1" hidden="1">
      <c r="A16961" s="5"/>
    </row>
    <row r="16962" spans="1:1" hidden="1">
      <c r="A16962" s="5"/>
    </row>
    <row r="16963" spans="1:1" hidden="1">
      <c r="A16963" s="5"/>
    </row>
    <row r="16964" spans="1:1" hidden="1">
      <c r="A16964" s="5"/>
    </row>
    <row r="16965" spans="1:1" hidden="1">
      <c r="A16965" s="5"/>
    </row>
    <row r="16966" spans="1:1" hidden="1">
      <c r="A16966" s="5"/>
    </row>
    <row r="16967" spans="1:1" hidden="1">
      <c r="A16967" s="5"/>
    </row>
    <row r="16968" spans="1:1" hidden="1">
      <c r="A16968" s="5"/>
    </row>
    <row r="16969" spans="1:1" hidden="1">
      <c r="A16969" s="5"/>
    </row>
    <row r="16970" spans="1:1" hidden="1">
      <c r="A16970" s="5"/>
    </row>
    <row r="16971" spans="1:1" hidden="1">
      <c r="A16971" s="5"/>
    </row>
    <row r="16972" spans="1:1" hidden="1">
      <c r="A16972" s="5"/>
    </row>
    <row r="16973" spans="1:1" hidden="1">
      <c r="A16973" s="5"/>
    </row>
    <row r="16974" spans="1:1" hidden="1">
      <c r="A16974" s="5"/>
    </row>
    <row r="16975" spans="1:1" hidden="1">
      <c r="A16975" s="5"/>
    </row>
    <row r="16976" spans="1:1" hidden="1">
      <c r="A16976" s="5"/>
    </row>
    <row r="16977" spans="1:1" hidden="1">
      <c r="A16977" s="5"/>
    </row>
    <row r="16978" spans="1:1" hidden="1">
      <c r="A16978" s="5"/>
    </row>
    <row r="16979" spans="1:1" hidden="1">
      <c r="A16979" s="5"/>
    </row>
    <row r="16980" spans="1:1" hidden="1">
      <c r="A16980" s="5"/>
    </row>
    <row r="16981" spans="1:1" hidden="1">
      <c r="A16981" s="5"/>
    </row>
    <row r="16982" spans="1:1" hidden="1">
      <c r="A16982" s="5"/>
    </row>
    <row r="16983" spans="1:1" hidden="1">
      <c r="A16983" s="5"/>
    </row>
    <row r="16984" spans="1:1" hidden="1">
      <c r="A16984" s="5"/>
    </row>
    <row r="16985" spans="1:1" hidden="1">
      <c r="A16985" s="5"/>
    </row>
    <row r="16986" spans="1:1" hidden="1">
      <c r="A16986" s="5"/>
    </row>
    <row r="16987" spans="1:1" hidden="1">
      <c r="A16987" s="5"/>
    </row>
    <row r="16988" spans="1:1" hidden="1">
      <c r="A16988" s="5"/>
    </row>
    <row r="16989" spans="1:1" hidden="1">
      <c r="A16989" s="5"/>
    </row>
    <row r="16990" spans="1:1" hidden="1">
      <c r="A16990" s="5"/>
    </row>
    <row r="16991" spans="1:1" hidden="1">
      <c r="A16991" s="5"/>
    </row>
    <row r="16992" spans="1:1" hidden="1">
      <c r="A16992" s="5"/>
    </row>
    <row r="16993" spans="1:1" hidden="1">
      <c r="A16993" s="5"/>
    </row>
    <row r="16994" spans="1:1" hidden="1">
      <c r="A16994" s="5"/>
    </row>
    <row r="16995" spans="1:1" hidden="1">
      <c r="A16995" s="5"/>
    </row>
    <row r="16996" spans="1:1" hidden="1">
      <c r="A16996" s="5"/>
    </row>
    <row r="16997" spans="1:1" hidden="1">
      <c r="A16997" s="5"/>
    </row>
    <row r="16998" spans="1:1" hidden="1">
      <c r="A16998" s="5"/>
    </row>
    <row r="16999" spans="1:1" hidden="1">
      <c r="A16999" s="5"/>
    </row>
    <row r="17000" spans="1:1" hidden="1">
      <c r="A17000" s="5"/>
    </row>
    <row r="17001" spans="1:1" hidden="1">
      <c r="A17001" s="5"/>
    </row>
    <row r="17002" spans="1:1" hidden="1">
      <c r="A17002" s="5"/>
    </row>
    <row r="17003" spans="1:1" hidden="1">
      <c r="A17003" s="5"/>
    </row>
    <row r="17004" spans="1:1" hidden="1">
      <c r="A17004" s="5"/>
    </row>
    <row r="17005" spans="1:1" hidden="1">
      <c r="A17005" s="5"/>
    </row>
    <row r="17006" spans="1:1" hidden="1">
      <c r="A17006" s="5"/>
    </row>
    <row r="17007" spans="1:1" hidden="1">
      <c r="A17007" s="5"/>
    </row>
    <row r="17008" spans="1:1" hidden="1">
      <c r="A17008" s="5"/>
    </row>
    <row r="17009" spans="1:1" hidden="1">
      <c r="A17009" s="5"/>
    </row>
    <row r="17010" spans="1:1" hidden="1">
      <c r="A17010" s="5"/>
    </row>
    <row r="17011" spans="1:1" hidden="1">
      <c r="A17011" s="5"/>
    </row>
    <row r="17012" spans="1:1" hidden="1">
      <c r="A17012" s="5"/>
    </row>
    <row r="17013" spans="1:1" hidden="1">
      <c r="A17013" s="5"/>
    </row>
    <row r="17014" spans="1:1" hidden="1">
      <c r="A17014" s="5"/>
    </row>
    <row r="17015" spans="1:1" hidden="1">
      <c r="A17015" s="5"/>
    </row>
    <row r="17016" spans="1:1" hidden="1">
      <c r="A17016" s="5"/>
    </row>
    <row r="17017" spans="1:1" hidden="1">
      <c r="A17017" s="5"/>
    </row>
    <row r="17018" spans="1:1" hidden="1">
      <c r="A17018" s="5"/>
    </row>
    <row r="17019" spans="1:1" hidden="1">
      <c r="A17019" s="5"/>
    </row>
    <row r="17020" spans="1:1" hidden="1">
      <c r="A17020" s="5"/>
    </row>
    <row r="17021" spans="1:1" hidden="1">
      <c r="A17021" s="5"/>
    </row>
    <row r="17022" spans="1:1" hidden="1">
      <c r="A17022" s="5"/>
    </row>
    <row r="17023" spans="1:1" hidden="1">
      <c r="A17023" s="5"/>
    </row>
    <row r="17024" spans="1:1" hidden="1">
      <c r="A17024" s="5"/>
    </row>
    <row r="17025" spans="1:1" hidden="1">
      <c r="A17025" s="5"/>
    </row>
    <row r="17026" spans="1:1" hidden="1">
      <c r="A17026" s="5"/>
    </row>
    <row r="17027" spans="1:1" hidden="1">
      <c r="A17027" s="5"/>
    </row>
    <row r="17028" spans="1:1" hidden="1">
      <c r="A17028" s="5"/>
    </row>
    <row r="17029" spans="1:1" hidden="1">
      <c r="A17029" s="5"/>
    </row>
    <row r="17030" spans="1:1" hidden="1">
      <c r="A17030" s="5"/>
    </row>
    <row r="17031" spans="1:1" hidden="1">
      <c r="A17031" s="5"/>
    </row>
    <row r="17032" spans="1:1" hidden="1">
      <c r="A17032" s="5"/>
    </row>
    <row r="17033" spans="1:1" hidden="1">
      <c r="A17033" s="5"/>
    </row>
    <row r="17034" spans="1:1" hidden="1">
      <c r="A17034" s="5"/>
    </row>
    <row r="17035" spans="1:1" hidden="1">
      <c r="A17035" s="5"/>
    </row>
    <row r="17036" spans="1:1" hidden="1">
      <c r="A17036" s="5"/>
    </row>
    <row r="17037" spans="1:1" hidden="1">
      <c r="A17037" s="5"/>
    </row>
    <row r="17038" spans="1:1" hidden="1">
      <c r="A17038" s="5"/>
    </row>
    <row r="17039" spans="1:1" hidden="1">
      <c r="A17039" s="5"/>
    </row>
    <row r="17040" spans="1:1" hidden="1">
      <c r="A17040" s="5"/>
    </row>
    <row r="17041" spans="1:1" hidden="1">
      <c r="A17041" s="5"/>
    </row>
    <row r="17042" spans="1:1" hidden="1">
      <c r="A17042" s="5"/>
    </row>
    <row r="17043" spans="1:1" hidden="1">
      <c r="A17043" s="5"/>
    </row>
    <row r="17044" spans="1:1" hidden="1">
      <c r="A17044" s="5"/>
    </row>
    <row r="17045" spans="1:1" hidden="1">
      <c r="A17045" s="5"/>
    </row>
    <row r="17046" spans="1:1" hidden="1">
      <c r="A17046" s="5"/>
    </row>
    <row r="17047" spans="1:1" hidden="1">
      <c r="A17047" s="5"/>
    </row>
    <row r="17048" spans="1:1" hidden="1">
      <c r="A17048" s="5"/>
    </row>
    <row r="17049" spans="1:1" hidden="1">
      <c r="A17049" s="5"/>
    </row>
    <row r="17050" spans="1:1" hidden="1">
      <c r="A17050" s="5"/>
    </row>
    <row r="17051" spans="1:1" hidden="1">
      <c r="A17051" s="5"/>
    </row>
    <row r="17052" spans="1:1" hidden="1">
      <c r="A17052" s="5"/>
    </row>
    <row r="17053" spans="1:1" hidden="1">
      <c r="A17053" s="5"/>
    </row>
    <row r="17054" spans="1:1" hidden="1">
      <c r="A17054" s="5"/>
    </row>
    <row r="17055" spans="1:1" hidden="1">
      <c r="A17055" s="5"/>
    </row>
    <row r="17056" spans="1:1" hidden="1">
      <c r="A17056" s="5"/>
    </row>
    <row r="17057" spans="1:1" hidden="1">
      <c r="A17057" s="5"/>
    </row>
    <row r="17058" spans="1:1" hidden="1">
      <c r="A17058" s="5"/>
    </row>
    <row r="17059" spans="1:1" hidden="1">
      <c r="A17059" s="5"/>
    </row>
    <row r="17060" spans="1:1" hidden="1">
      <c r="A17060" s="5"/>
    </row>
    <row r="17061" spans="1:1" hidden="1">
      <c r="A17061" s="5"/>
    </row>
    <row r="17062" spans="1:1" hidden="1">
      <c r="A17062" s="5"/>
    </row>
    <row r="17063" spans="1:1" hidden="1">
      <c r="A17063" s="5"/>
    </row>
    <row r="17064" spans="1:1" hidden="1">
      <c r="A17064" s="5"/>
    </row>
    <row r="17065" spans="1:1" hidden="1">
      <c r="A17065" s="5"/>
    </row>
    <row r="17066" spans="1:1" hidden="1">
      <c r="A17066" s="5"/>
    </row>
    <row r="17067" spans="1:1" hidden="1">
      <c r="A17067" s="5"/>
    </row>
    <row r="17068" spans="1:1" hidden="1">
      <c r="A17068" s="5"/>
    </row>
    <row r="17069" spans="1:1" hidden="1">
      <c r="A17069" s="5"/>
    </row>
    <row r="17070" spans="1:1" hidden="1">
      <c r="A17070" s="5"/>
    </row>
    <row r="17071" spans="1:1" hidden="1">
      <c r="A17071" s="5"/>
    </row>
    <row r="17072" spans="1:1" hidden="1">
      <c r="A17072" s="5"/>
    </row>
    <row r="17073" spans="1:1" hidden="1">
      <c r="A17073" s="5"/>
    </row>
    <row r="17074" spans="1:1" hidden="1">
      <c r="A17074" s="5"/>
    </row>
    <row r="17075" spans="1:1" hidden="1">
      <c r="A17075" s="5"/>
    </row>
    <row r="17076" spans="1:1" hidden="1">
      <c r="A17076" s="5"/>
    </row>
    <row r="17077" spans="1:1" hidden="1">
      <c r="A17077" s="5"/>
    </row>
    <row r="17078" spans="1:1" hidden="1">
      <c r="A17078" s="5"/>
    </row>
    <row r="17079" spans="1:1" hidden="1">
      <c r="A17079" s="5"/>
    </row>
    <row r="17080" spans="1:1" hidden="1">
      <c r="A17080" s="5"/>
    </row>
    <row r="17081" spans="1:1" hidden="1">
      <c r="A17081" s="5"/>
    </row>
    <row r="17082" spans="1:1" hidden="1">
      <c r="A17082" s="5"/>
    </row>
    <row r="17083" spans="1:1" hidden="1">
      <c r="A17083" s="5"/>
    </row>
    <row r="17084" spans="1:1" hidden="1">
      <c r="A17084" s="5"/>
    </row>
    <row r="17085" spans="1:1" hidden="1">
      <c r="A17085" s="5"/>
    </row>
    <row r="17086" spans="1:1" hidden="1">
      <c r="A17086" s="5"/>
    </row>
    <row r="17087" spans="1:1" hidden="1">
      <c r="A17087" s="5"/>
    </row>
    <row r="17088" spans="1:1" hidden="1">
      <c r="A17088" s="5"/>
    </row>
    <row r="17089" spans="1:1" hidden="1">
      <c r="A17089" s="5"/>
    </row>
    <row r="17090" spans="1:1" hidden="1">
      <c r="A17090" s="5"/>
    </row>
    <row r="17091" spans="1:1" hidden="1">
      <c r="A17091" s="5"/>
    </row>
    <row r="17092" spans="1:1" hidden="1">
      <c r="A17092" s="5"/>
    </row>
    <row r="17093" spans="1:1" hidden="1">
      <c r="A17093" s="5"/>
    </row>
    <row r="17094" spans="1:1" hidden="1">
      <c r="A17094" s="5"/>
    </row>
    <row r="17095" spans="1:1" hidden="1">
      <c r="A17095" s="5"/>
    </row>
    <row r="17096" spans="1:1" hidden="1">
      <c r="A17096" s="5"/>
    </row>
    <row r="17097" spans="1:1" hidden="1">
      <c r="A17097" s="5"/>
    </row>
    <row r="17098" spans="1:1" hidden="1">
      <c r="A17098" s="5"/>
    </row>
    <row r="17099" spans="1:1" hidden="1">
      <c r="A17099" s="5"/>
    </row>
    <row r="17100" spans="1:1" hidden="1">
      <c r="A17100" s="5"/>
    </row>
    <row r="17101" spans="1:1" hidden="1">
      <c r="A17101" s="5"/>
    </row>
    <row r="17102" spans="1:1" hidden="1">
      <c r="A17102" s="5"/>
    </row>
    <row r="17103" spans="1:1" hidden="1">
      <c r="A17103" s="5"/>
    </row>
    <row r="17104" spans="1:1" hidden="1">
      <c r="A17104" s="5"/>
    </row>
    <row r="17105" spans="1:1" hidden="1">
      <c r="A17105" s="5"/>
    </row>
    <row r="17106" spans="1:1" hidden="1">
      <c r="A17106" s="5"/>
    </row>
    <row r="17107" spans="1:1" hidden="1">
      <c r="A17107" s="5"/>
    </row>
    <row r="17108" spans="1:1" hidden="1">
      <c r="A17108" s="5"/>
    </row>
    <row r="17109" spans="1:1" hidden="1">
      <c r="A17109" s="5"/>
    </row>
    <row r="17110" spans="1:1" hidden="1">
      <c r="A17110" s="5"/>
    </row>
    <row r="17111" spans="1:1" hidden="1">
      <c r="A17111" s="5"/>
    </row>
    <row r="17112" spans="1:1" hidden="1">
      <c r="A17112" s="5"/>
    </row>
    <row r="17113" spans="1:1" hidden="1">
      <c r="A17113" s="5"/>
    </row>
    <row r="17114" spans="1:1" hidden="1">
      <c r="A17114" s="5"/>
    </row>
    <row r="17115" spans="1:1" hidden="1">
      <c r="A17115" s="5"/>
    </row>
    <row r="17116" spans="1:1" hidden="1">
      <c r="A17116" s="5"/>
    </row>
    <row r="17117" spans="1:1" hidden="1">
      <c r="A17117" s="5"/>
    </row>
    <row r="17118" spans="1:1" hidden="1">
      <c r="A17118" s="5"/>
    </row>
    <row r="17119" spans="1:1" hidden="1">
      <c r="A17119" s="5"/>
    </row>
    <row r="17120" spans="1:1" hidden="1">
      <c r="A17120" s="5"/>
    </row>
    <row r="17121" spans="1:1" hidden="1">
      <c r="A17121" s="5"/>
    </row>
    <row r="17122" spans="1:1" hidden="1">
      <c r="A17122" s="5"/>
    </row>
    <row r="17123" spans="1:1" hidden="1">
      <c r="A17123" s="5"/>
    </row>
    <row r="17124" spans="1:1" hidden="1">
      <c r="A17124" s="5"/>
    </row>
    <row r="17125" spans="1:1" hidden="1">
      <c r="A17125" s="5"/>
    </row>
    <row r="17126" spans="1:1" hidden="1">
      <c r="A17126" s="5"/>
    </row>
    <row r="17127" spans="1:1" hidden="1">
      <c r="A17127" s="5"/>
    </row>
    <row r="17128" spans="1:1" hidden="1">
      <c r="A17128" s="5"/>
    </row>
    <row r="17129" spans="1:1" hidden="1">
      <c r="A17129" s="5"/>
    </row>
    <row r="17130" spans="1:1" hidden="1">
      <c r="A17130" s="5"/>
    </row>
    <row r="17131" spans="1:1" hidden="1">
      <c r="A17131" s="5"/>
    </row>
    <row r="17132" spans="1:1" hidden="1">
      <c r="A17132" s="5"/>
    </row>
    <row r="17133" spans="1:1" hidden="1">
      <c r="A17133" s="5"/>
    </row>
    <row r="17134" spans="1:1" hidden="1">
      <c r="A17134" s="5"/>
    </row>
    <row r="17135" spans="1:1" hidden="1">
      <c r="A17135" s="5"/>
    </row>
    <row r="17136" spans="1:1" hidden="1">
      <c r="A17136" s="5"/>
    </row>
    <row r="17137" spans="1:1" hidden="1">
      <c r="A17137" s="5"/>
    </row>
    <row r="17138" spans="1:1" hidden="1">
      <c r="A17138" s="5"/>
    </row>
    <row r="17139" spans="1:1" hidden="1">
      <c r="A17139" s="5"/>
    </row>
    <row r="17140" spans="1:1" hidden="1">
      <c r="A17140" s="5"/>
    </row>
    <row r="17141" spans="1:1" hidden="1">
      <c r="A17141" s="5"/>
    </row>
    <row r="17142" spans="1:1" hidden="1">
      <c r="A17142" s="5"/>
    </row>
    <row r="17143" spans="1:1" hidden="1">
      <c r="A17143" s="5"/>
    </row>
    <row r="17144" spans="1:1" hidden="1">
      <c r="A17144" s="5"/>
    </row>
    <row r="17145" spans="1:1" hidden="1">
      <c r="A17145" s="5"/>
    </row>
    <row r="17146" spans="1:1" hidden="1">
      <c r="A17146" s="5"/>
    </row>
    <row r="17147" spans="1:1" hidden="1">
      <c r="A17147" s="5"/>
    </row>
    <row r="17148" spans="1:1" hidden="1">
      <c r="A17148" s="5"/>
    </row>
    <row r="17149" spans="1:1" hidden="1">
      <c r="A17149" s="5"/>
    </row>
    <row r="17150" spans="1:1" hidden="1">
      <c r="A17150" s="5"/>
    </row>
    <row r="17151" spans="1:1" hidden="1">
      <c r="A17151" s="5"/>
    </row>
    <row r="17152" spans="1:1" hidden="1">
      <c r="A17152" s="5"/>
    </row>
    <row r="17153" spans="1:1" hidden="1">
      <c r="A17153" s="5"/>
    </row>
    <row r="17154" spans="1:1" hidden="1">
      <c r="A17154" s="5"/>
    </row>
    <row r="17155" spans="1:1" hidden="1">
      <c r="A17155" s="5"/>
    </row>
    <row r="17156" spans="1:1" hidden="1">
      <c r="A17156" s="5"/>
    </row>
    <row r="17157" spans="1:1" hidden="1">
      <c r="A17157" s="5"/>
    </row>
    <row r="17158" spans="1:1" hidden="1">
      <c r="A17158" s="5"/>
    </row>
    <row r="17159" spans="1:1" hidden="1">
      <c r="A17159" s="5"/>
    </row>
    <row r="17160" spans="1:1" hidden="1">
      <c r="A17160" s="5"/>
    </row>
    <row r="17161" spans="1:1" hidden="1">
      <c r="A17161" s="5"/>
    </row>
    <row r="17162" spans="1:1" hidden="1">
      <c r="A17162" s="5"/>
    </row>
    <row r="17163" spans="1:1" hidden="1">
      <c r="A17163" s="5"/>
    </row>
    <row r="17164" spans="1:1" hidden="1">
      <c r="A17164" s="5"/>
    </row>
    <row r="17165" spans="1:1" hidden="1">
      <c r="A17165" s="5"/>
    </row>
    <row r="17166" spans="1:1" hidden="1">
      <c r="A17166" s="5"/>
    </row>
    <row r="17167" spans="1:1" hidden="1">
      <c r="A17167" s="5"/>
    </row>
    <row r="17168" spans="1:1" hidden="1">
      <c r="A17168" s="5"/>
    </row>
    <row r="17169" spans="1:1" hidden="1">
      <c r="A17169" s="5"/>
    </row>
    <row r="17170" spans="1:1" hidden="1">
      <c r="A17170" s="5"/>
    </row>
    <row r="17171" spans="1:1" hidden="1">
      <c r="A17171" s="5"/>
    </row>
    <row r="17172" spans="1:1" hidden="1">
      <c r="A17172" s="5"/>
    </row>
    <row r="17173" spans="1:1" hidden="1">
      <c r="A17173" s="5"/>
    </row>
    <row r="17174" spans="1:1" hidden="1">
      <c r="A17174" s="5"/>
    </row>
    <row r="17175" spans="1:1" hidden="1">
      <c r="A17175" s="5"/>
    </row>
    <row r="17176" spans="1:1" hidden="1">
      <c r="A17176" s="5"/>
    </row>
    <row r="17177" spans="1:1" hidden="1">
      <c r="A17177" s="5"/>
    </row>
    <row r="17178" spans="1:1" hidden="1">
      <c r="A17178" s="5"/>
    </row>
    <row r="17179" spans="1:1" hidden="1">
      <c r="A17179" s="5"/>
    </row>
    <row r="17180" spans="1:1" hidden="1">
      <c r="A17180" s="5"/>
    </row>
    <row r="17181" spans="1:1" hidden="1">
      <c r="A17181" s="5"/>
    </row>
    <row r="17182" spans="1:1" hidden="1">
      <c r="A17182" s="5"/>
    </row>
    <row r="17183" spans="1:1" hidden="1">
      <c r="A17183" s="5"/>
    </row>
    <row r="17184" spans="1:1" hidden="1">
      <c r="A17184" s="5"/>
    </row>
    <row r="17185" spans="1:1" hidden="1">
      <c r="A17185" s="5"/>
    </row>
    <row r="17186" spans="1:1" hidden="1">
      <c r="A17186" s="5"/>
    </row>
    <row r="17187" spans="1:1" hidden="1">
      <c r="A17187" s="5"/>
    </row>
    <row r="17188" spans="1:1" hidden="1">
      <c r="A17188" s="5"/>
    </row>
    <row r="17189" spans="1:1" hidden="1">
      <c r="A17189" s="5"/>
    </row>
    <row r="17190" spans="1:1" hidden="1">
      <c r="A17190" s="5"/>
    </row>
    <row r="17191" spans="1:1" hidden="1">
      <c r="A17191" s="5"/>
    </row>
    <row r="17192" spans="1:1" hidden="1">
      <c r="A17192" s="5"/>
    </row>
    <row r="17193" spans="1:1" hidden="1">
      <c r="A17193" s="5"/>
    </row>
    <row r="17194" spans="1:1" hidden="1">
      <c r="A17194" s="5"/>
    </row>
    <row r="17195" spans="1:1" hidden="1">
      <c r="A17195" s="5"/>
    </row>
    <row r="17196" spans="1:1" hidden="1">
      <c r="A17196" s="5"/>
    </row>
    <row r="17197" spans="1:1" hidden="1">
      <c r="A17197" s="5"/>
    </row>
    <row r="17198" spans="1:1" hidden="1">
      <c r="A17198" s="5"/>
    </row>
    <row r="17199" spans="1:1" hidden="1">
      <c r="A17199" s="5"/>
    </row>
    <row r="17200" spans="1:1" hidden="1">
      <c r="A17200" s="5"/>
    </row>
    <row r="17201" spans="1:1" hidden="1">
      <c r="A17201" s="5"/>
    </row>
    <row r="17202" spans="1:1" hidden="1">
      <c r="A17202" s="5"/>
    </row>
    <row r="17203" spans="1:1" hidden="1">
      <c r="A17203" s="5"/>
    </row>
    <row r="17204" spans="1:1" hidden="1">
      <c r="A17204" s="5"/>
    </row>
    <row r="17205" spans="1:1" hidden="1">
      <c r="A17205" s="5"/>
    </row>
    <row r="17206" spans="1:1" hidden="1">
      <c r="A17206" s="5"/>
    </row>
    <row r="17207" spans="1:1" hidden="1">
      <c r="A17207" s="5"/>
    </row>
    <row r="17208" spans="1:1" hidden="1">
      <c r="A17208" s="5"/>
    </row>
    <row r="17209" spans="1:1" hidden="1">
      <c r="A17209" s="5"/>
    </row>
    <row r="17210" spans="1:1" hidden="1">
      <c r="A17210" s="5"/>
    </row>
    <row r="17211" spans="1:1" hidden="1">
      <c r="A17211" s="5"/>
    </row>
    <row r="17212" spans="1:1" hidden="1">
      <c r="A17212" s="5"/>
    </row>
    <row r="17213" spans="1:1" hidden="1">
      <c r="A17213" s="5"/>
    </row>
    <row r="17214" spans="1:1" hidden="1">
      <c r="A17214" s="5"/>
    </row>
    <row r="17215" spans="1:1" hidden="1">
      <c r="A17215" s="5"/>
    </row>
    <row r="17216" spans="1:1" hidden="1">
      <c r="A17216" s="5"/>
    </row>
    <row r="17217" spans="1:1" hidden="1">
      <c r="A17217" s="5"/>
    </row>
    <row r="17218" spans="1:1" hidden="1">
      <c r="A17218" s="5"/>
    </row>
    <row r="17219" spans="1:1" hidden="1">
      <c r="A17219" s="5"/>
    </row>
    <row r="17220" spans="1:1" hidden="1">
      <c r="A17220" s="5"/>
    </row>
    <row r="17221" spans="1:1" hidden="1">
      <c r="A17221" s="5"/>
    </row>
    <row r="17222" spans="1:1" hidden="1">
      <c r="A17222" s="5"/>
    </row>
    <row r="17223" spans="1:1" hidden="1">
      <c r="A17223" s="5"/>
    </row>
    <row r="17224" spans="1:1" hidden="1">
      <c r="A17224" s="5"/>
    </row>
    <row r="17225" spans="1:1" hidden="1">
      <c r="A17225" s="5"/>
    </row>
    <row r="17226" spans="1:1" hidden="1">
      <c r="A17226" s="5"/>
    </row>
    <row r="17227" spans="1:1" hidden="1">
      <c r="A17227" s="5"/>
    </row>
    <row r="17228" spans="1:1" hidden="1">
      <c r="A17228" s="5"/>
    </row>
    <row r="17229" spans="1:1" hidden="1">
      <c r="A17229" s="5"/>
    </row>
    <row r="17230" spans="1:1" hidden="1">
      <c r="A17230" s="5"/>
    </row>
    <row r="17231" spans="1:1" hidden="1">
      <c r="A17231" s="5"/>
    </row>
    <row r="17232" spans="1:1" hidden="1">
      <c r="A17232" s="5"/>
    </row>
    <row r="17233" spans="1:1" hidden="1">
      <c r="A17233" s="5"/>
    </row>
    <row r="17234" spans="1:1" hidden="1">
      <c r="A17234" s="5"/>
    </row>
    <row r="17235" spans="1:1" hidden="1">
      <c r="A17235" s="5"/>
    </row>
    <row r="17236" spans="1:1" hidden="1">
      <c r="A17236" s="5"/>
    </row>
    <row r="17237" spans="1:1" hidden="1">
      <c r="A17237" s="5"/>
    </row>
    <row r="17238" spans="1:1" hidden="1">
      <c r="A17238" s="5"/>
    </row>
    <row r="17239" spans="1:1" hidden="1">
      <c r="A17239" s="5"/>
    </row>
    <row r="17240" spans="1:1" hidden="1">
      <c r="A17240" s="5"/>
    </row>
    <row r="17241" spans="1:1" hidden="1">
      <c r="A17241" s="5"/>
    </row>
    <row r="17242" spans="1:1" hidden="1">
      <c r="A17242" s="5"/>
    </row>
    <row r="17243" spans="1:1" hidden="1">
      <c r="A17243" s="5"/>
    </row>
    <row r="17244" spans="1:1" hidden="1">
      <c r="A17244" s="5"/>
    </row>
    <row r="17245" spans="1:1" hidden="1">
      <c r="A17245" s="5"/>
    </row>
    <row r="17246" spans="1:1" hidden="1">
      <c r="A17246" s="5"/>
    </row>
    <row r="17247" spans="1:1" hidden="1">
      <c r="A17247" s="5"/>
    </row>
    <row r="17248" spans="1:1" hidden="1">
      <c r="A17248" s="5"/>
    </row>
    <row r="17249" spans="1:1" hidden="1">
      <c r="A17249" s="5"/>
    </row>
    <row r="17250" spans="1:1" hidden="1">
      <c r="A17250" s="5"/>
    </row>
    <row r="17251" spans="1:1" hidden="1">
      <c r="A17251" s="5"/>
    </row>
    <row r="17252" spans="1:1" hidden="1">
      <c r="A17252" s="5"/>
    </row>
    <row r="17253" spans="1:1" hidden="1">
      <c r="A17253" s="5"/>
    </row>
    <row r="17254" spans="1:1" hidden="1">
      <c r="A17254" s="5"/>
    </row>
    <row r="17255" spans="1:1" hidden="1">
      <c r="A17255" s="5"/>
    </row>
    <row r="17256" spans="1:1" hidden="1">
      <c r="A17256" s="5"/>
    </row>
    <row r="17257" spans="1:1" hidden="1">
      <c r="A17257" s="5"/>
    </row>
    <row r="17258" spans="1:1" hidden="1">
      <c r="A17258" s="5"/>
    </row>
    <row r="17259" spans="1:1" hidden="1">
      <c r="A17259" s="5"/>
    </row>
    <row r="17260" spans="1:1" hidden="1">
      <c r="A17260" s="5"/>
    </row>
    <row r="17261" spans="1:1" hidden="1">
      <c r="A17261" s="5"/>
    </row>
    <row r="17262" spans="1:1" hidden="1">
      <c r="A17262" s="5"/>
    </row>
    <row r="17263" spans="1:1" hidden="1">
      <c r="A17263" s="5"/>
    </row>
    <row r="17264" spans="1:1" hidden="1">
      <c r="A17264" s="5"/>
    </row>
    <row r="17265" spans="1:1" hidden="1">
      <c r="A17265" s="5"/>
    </row>
    <row r="17266" spans="1:1" hidden="1">
      <c r="A17266" s="5"/>
    </row>
    <row r="17267" spans="1:1" hidden="1">
      <c r="A17267" s="5"/>
    </row>
    <row r="17268" spans="1:1" hidden="1">
      <c r="A17268" s="5"/>
    </row>
    <row r="17269" spans="1:1" hidden="1">
      <c r="A17269" s="5"/>
    </row>
    <row r="17270" spans="1:1" hidden="1">
      <c r="A17270" s="5"/>
    </row>
    <row r="17271" spans="1:1" hidden="1">
      <c r="A17271" s="5"/>
    </row>
    <row r="17272" spans="1:1" hidden="1">
      <c r="A17272" s="5"/>
    </row>
    <row r="17273" spans="1:1" hidden="1">
      <c r="A17273" s="5"/>
    </row>
    <row r="17274" spans="1:1" hidden="1">
      <c r="A17274" s="5"/>
    </row>
    <row r="17275" spans="1:1" hidden="1">
      <c r="A17275" s="5"/>
    </row>
    <row r="17276" spans="1:1" hidden="1">
      <c r="A17276" s="5"/>
    </row>
    <row r="17277" spans="1:1" hidden="1">
      <c r="A17277" s="5"/>
    </row>
    <row r="17278" spans="1:1" hidden="1">
      <c r="A17278" s="5"/>
    </row>
    <row r="17279" spans="1:1" hidden="1">
      <c r="A17279" s="5"/>
    </row>
    <row r="17280" spans="1:1" hidden="1">
      <c r="A17280" s="5"/>
    </row>
    <row r="17281" spans="1:1" hidden="1">
      <c r="A17281" s="5"/>
    </row>
    <row r="17282" spans="1:1" hidden="1">
      <c r="A17282" s="5"/>
    </row>
    <row r="17283" spans="1:1" hidden="1">
      <c r="A17283" s="5"/>
    </row>
    <row r="17284" spans="1:1" hidden="1">
      <c r="A17284" s="5"/>
    </row>
    <row r="17285" spans="1:1" hidden="1">
      <c r="A17285" s="5"/>
    </row>
    <row r="17286" spans="1:1" hidden="1">
      <c r="A17286" s="5"/>
    </row>
    <row r="17287" spans="1:1" hidden="1">
      <c r="A17287" s="5"/>
    </row>
    <row r="17288" spans="1:1" hidden="1">
      <c r="A17288" s="5"/>
    </row>
    <row r="17289" spans="1:1" hidden="1">
      <c r="A17289" s="5"/>
    </row>
    <row r="17290" spans="1:1" hidden="1">
      <c r="A17290" s="5"/>
    </row>
    <row r="17291" spans="1:1" hidden="1">
      <c r="A17291" s="5"/>
    </row>
    <row r="17292" spans="1:1" hidden="1">
      <c r="A17292" s="5"/>
    </row>
    <row r="17293" spans="1:1" hidden="1">
      <c r="A17293" s="5"/>
    </row>
    <row r="17294" spans="1:1" hidden="1">
      <c r="A17294" s="5"/>
    </row>
    <row r="17295" spans="1:1" hidden="1">
      <c r="A17295" s="5"/>
    </row>
    <row r="17296" spans="1:1" hidden="1">
      <c r="A17296" s="5"/>
    </row>
    <row r="17297" spans="1:1" hidden="1">
      <c r="A17297" s="5"/>
    </row>
    <row r="17298" spans="1:1" hidden="1">
      <c r="A17298" s="5"/>
    </row>
    <row r="17299" spans="1:1" hidden="1">
      <c r="A17299" s="5"/>
    </row>
    <row r="17300" spans="1:1" hidden="1">
      <c r="A17300" s="5"/>
    </row>
    <row r="17301" spans="1:1" hidden="1">
      <c r="A17301" s="5"/>
    </row>
    <row r="17302" spans="1:1" hidden="1">
      <c r="A17302" s="5"/>
    </row>
    <row r="17303" spans="1:1" hidden="1">
      <c r="A17303" s="5"/>
    </row>
    <row r="17304" spans="1:1" hidden="1">
      <c r="A17304" s="5"/>
    </row>
    <row r="17305" spans="1:1" hidden="1">
      <c r="A17305" s="5"/>
    </row>
    <row r="17306" spans="1:1" hidden="1">
      <c r="A17306" s="5"/>
    </row>
    <row r="17307" spans="1:1" hidden="1">
      <c r="A17307" s="5"/>
    </row>
    <row r="17308" spans="1:1" hidden="1">
      <c r="A17308" s="5"/>
    </row>
    <row r="17309" spans="1:1" hidden="1">
      <c r="A17309" s="5"/>
    </row>
    <row r="17310" spans="1:1" hidden="1">
      <c r="A17310" s="5"/>
    </row>
    <row r="17311" spans="1:1" hidden="1">
      <c r="A17311" s="5"/>
    </row>
    <row r="17312" spans="1:1" hidden="1">
      <c r="A17312" s="5"/>
    </row>
    <row r="17313" spans="1:1" hidden="1">
      <c r="A17313" s="5"/>
    </row>
    <row r="17314" spans="1:1" hidden="1">
      <c r="A17314" s="5"/>
    </row>
    <row r="17315" spans="1:1" hidden="1">
      <c r="A17315" s="5"/>
    </row>
    <row r="17316" spans="1:1" hidden="1">
      <c r="A17316" s="5"/>
    </row>
    <row r="17317" spans="1:1" hidden="1">
      <c r="A17317" s="5"/>
    </row>
    <row r="17318" spans="1:1" hidden="1">
      <c r="A17318" s="5"/>
    </row>
    <row r="17319" spans="1:1" hidden="1">
      <c r="A17319" s="5"/>
    </row>
    <row r="17320" spans="1:1" hidden="1">
      <c r="A17320" s="5"/>
    </row>
    <row r="17321" spans="1:1" hidden="1">
      <c r="A17321" s="5"/>
    </row>
    <row r="17322" spans="1:1" hidden="1">
      <c r="A17322" s="5"/>
    </row>
    <row r="17323" spans="1:1" hidden="1">
      <c r="A17323" s="5"/>
    </row>
    <row r="17324" spans="1:1" hidden="1">
      <c r="A17324" s="5"/>
    </row>
    <row r="17325" spans="1:1" hidden="1">
      <c r="A17325" s="5"/>
    </row>
    <row r="17326" spans="1:1" hidden="1">
      <c r="A17326" s="5"/>
    </row>
    <row r="17327" spans="1:1" hidden="1">
      <c r="A17327" s="5"/>
    </row>
    <row r="17328" spans="1:1" hidden="1">
      <c r="A17328" s="5"/>
    </row>
    <row r="17329" spans="1:1" hidden="1">
      <c r="A17329" s="5"/>
    </row>
    <row r="17330" spans="1:1" hidden="1">
      <c r="A17330" s="5"/>
    </row>
    <row r="17331" spans="1:1" hidden="1">
      <c r="A17331" s="5"/>
    </row>
    <row r="17332" spans="1:1" hidden="1">
      <c r="A17332" s="5"/>
    </row>
    <row r="17333" spans="1:1" hidden="1">
      <c r="A17333" s="5"/>
    </row>
    <row r="17334" spans="1:1" hidden="1">
      <c r="A17334" s="5"/>
    </row>
    <row r="17335" spans="1:1" hidden="1">
      <c r="A17335" s="5"/>
    </row>
    <row r="17336" spans="1:1" hidden="1">
      <c r="A17336" s="5"/>
    </row>
    <row r="17337" spans="1:1" hidden="1">
      <c r="A17337" s="5"/>
    </row>
    <row r="17338" spans="1:1" hidden="1">
      <c r="A17338" s="5"/>
    </row>
    <row r="17339" spans="1:1" hidden="1">
      <c r="A17339" s="5"/>
    </row>
    <row r="17340" spans="1:1" hidden="1">
      <c r="A17340" s="5"/>
    </row>
    <row r="17341" spans="1:1" hidden="1">
      <c r="A17341" s="5"/>
    </row>
    <row r="17342" spans="1:1" hidden="1">
      <c r="A17342" s="5"/>
    </row>
    <row r="17343" spans="1:1" hidden="1">
      <c r="A17343" s="5"/>
    </row>
    <row r="17344" spans="1:1" hidden="1">
      <c r="A17344" s="5"/>
    </row>
    <row r="17345" spans="1:1" hidden="1">
      <c r="A17345" s="5"/>
    </row>
    <row r="17346" spans="1:1" hidden="1">
      <c r="A17346" s="5"/>
    </row>
    <row r="17347" spans="1:1" hidden="1">
      <c r="A17347" s="5"/>
    </row>
    <row r="17348" spans="1:1" hidden="1">
      <c r="A17348" s="5"/>
    </row>
    <row r="17349" spans="1:1" hidden="1">
      <c r="A17349" s="5"/>
    </row>
    <row r="17350" spans="1:1" hidden="1">
      <c r="A17350" s="5"/>
    </row>
    <row r="17351" spans="1:1" hidden="1">
      <c r="A17351" s="5"/>
    </row>
    <row r="17352" spans="1:1" hidden="1">
      <c r="A17352" s="5"/>
    </row>
    <row r="17353" spans="1:1" hidden="1">
      <c r="A17353" s="5"/>
    </row>
    <row r="17354" spans="1:1" hidden="1">
      <c r="A17354" s="5"/>
    </row>
    <row r="17355" spans="1:1" hidden="1">
      <c r="A17355" s="5"/>
    </row>
    <row r="17356" spans="1:1" hidden="1">
      <c r="A17356" s="5"/>
    </row>
    <row r="17357" spans="1:1" hidden="1">
      <c r="A17357" s="5"/>
    </row>
    <row r="17358" spans="1:1" hidden="1">
      <c r="A17358" s="5"/>
    </row>
    <row r="17359" spans="1:1" hidden="1">
      <c r="A17359" s="5"/>
    </row>
    <row r="17360" spans="1:1" hidden="1">
      <c r="A17360" s="5"/>
    </row>
    <row r="17361" spans="1:1" hidden="1">
      <c r="A17361" s="5"/>
    </row>
    <row r="17362" spans="1:1" hidden="1">
      <c r="A17362" s="5"/>
    </row>
    <row r="17363" spans="1:1" hidden="1">
      <c r="A17363" s="5"/>
    </row>
    <row r="17364" spans="1:1" hidden="1">
      <c r="A17364" s="5"/>
    </row>
    <row r="17365" spans="1:1" hidden="1">
      <c r="A17365" s="5"/>
    </row>
    <row r="17366" spans="1:1" hidden="1">
      <c r="A17366" s="5"/>
    </row>
    <row r="17367" spans="1:1" hidden="1">
      <c r="A17367" s="5"/>
    </row>
    <row r="17368" spans="1:1" hidden="1">
      <c r="A17368" s="5"/>
    </row>
    <row r="17369" spans="1:1" hidden="1">
      <c r="A17369" s="5"/>
    </row>
    <row r="17370" spans="1:1" hidden="1">
      <c r="A17370" s="5"/>
    </row>
    <row r="17371" spans="1:1" hidden="1">
      <c r="A17371" s="5"/>
    </row>
    <row r="17372" spans="1:1" hidden="1">
      <c r="A17372" s="5"/>
    </row>
    <row r="17373" spans="1:1" hidden="1">
      <c r="A17373" s="5"/>
    </row>
    <row r="17374" spans="1:1" hidden="1">
      <c r="A17374" s="5"/>
    </row>
    <row r="17375" spans="1:1" hidden="1">
      <c r="A17375" s="5"/>
    </row>
    <row r="17376" spans="1:1" hidden="1">
      <c r="A17376" s="5"/>
    </row>
    <row r="17377" spans="1:1" hidden="1">
      <c r="A17377" s="5"/>
    </row>
    <row r="17378" spans="1:1" hidden="1">
      <c r="A17378" s="5"/>
    </row>
    <row r="17379" spans="1:1" hidden="1">
      <c r="A17379" s="5"/>
    </row>
    <row r="17380" spans="1:1" hidden="1">
      <c r="A17380" s="5"/>
    </row>
    <row r="17381" spans="1:1" hidden="1">
      <c r="A17381" s="5"/>
    </row>
    <row r="17382" spans="1:1" hidden="1">
      <c r="A17382" s="5"/>
    </row>
    <row r="17383" spans="1:1" hidden="1">
      <c r="A17383" s="5"/>
    </row>
    <row r="17384" spans="1:1" hidden="1">
      <c r="A17384" s="5"/>
    </row>
    <row r="17385" spans="1:1" hidden="1">
      <c r="A17385" s="5"/>
    </row>
    <row r="17386" spans="1:1" hidden="1">
      <c r="A17386" s="5"/>
    </row>
    <row r="17387" spans="1:1" hidden="1">
      <c r="A17387" s="5"/>
    </row>
    <row r="17388" spans="1:1" hidden="1">
      <c r="A17388" s="5"/>
    </row>
    <row r="17389" spans="1:1" hidden="1">
      <c r="A17389" s="5"/>
    </row>
    <row r="17390" spans="1:1" hidden="1">
      <c r="A17390" s="5"/>
    </row>
    <row r="17391" spans="1:1" hidden="1">
      <c r="A17391" s="5"/>
    </row>
    <row r="17392" spans="1:1" hidden="1">
      <c r="A17392" s="5"/>
    </row>
    <row r="17393" spans="1:1" hidden="1">
      <c r="A17393" s="5"/>
    </row>
    <row r="17394" spans="1:1" hidden="1">
      <c r="A17394" s="5"/>
    </row>
    <row r="17395" spans="1:1" hidden="1">
      <c r="A17395" s="5"/>
    </row>
    <row r="17396" spans="1:1" hidden="1">
      <c r="A17396" s="5"/>
    </row>
    <row r="17397" spans="1:1" hidden="1">
      <c r="A17397" s="5"/>
    </row>
    <row r="17398" spans="1:1" hidden="1">
      <c r="A17398" s="5"/>
    </row>
    <row r="17399" spans="1:1" hidden="1">
      <c r="A17399" s="5"/>
    </row>
    <row r="17400" spans="1:1" hidden="1">
      <c r="A17400" s="5"/>
    </row>
    <row r="17401" spans="1:1" hidden="1">
      <c r="A17401" s="5"/>
    </row>
    <row r="17402" spans="1:1" hidden="1">
      <c r="A17402" s="5"/>
    </row>
    <row r="17403" spans="1:1" hidden="1">
      <c r="A17403" s="5"/>
    </row>
    <row r="17404" spans="1:1" hidden="1">
      <c r="A17404" s="5"/>
    </row>
    <row r="17405" spans="1:1" hidden="1">
      <c r="A17405" s="5"/>
    </row>
    <row r="17406" spans="1:1" hidden="1">
      <c r="A17406" s="5"/>
    </row>
    <row r="17407" spans="1:1" hidden="1">
      <c r="A17407" s="5"/>
    </row>
    <row r="17408" spans="1:1" hidden="1">
      <c r="A17408" s="5"/>
    </row>
    <row r="17409" spans="1:1" hidden="1">
      <c r="A17409" s="5"/>
    </row>
    <row r="17410" spans="1:1" hidden="1">
      <c r="A17410" s="5"/>
    </row>
    <row r="17411" spans="1:1" hidden="1">
      <c r="A17411" s="5"/>
    </row>
    <row r="17412" spans="1:1" hidden="1">
      <c r="A17412" s="5"/>
    </row>
    <row r="17413" spans="1:1" hidden="1">
      <c r="A17413" s="5"/>
    </row>
    <row r="17414" spans="1:1" hidden="1">
      <c r="A17414" s="5"/>
    </row>
    <row r="17415" spans="1:1" hidden="1">
      <c r="A17415" s="5"/>
    </row>
    <row r="17416" spans="1:1" hidden="1">
      <c r="A17416" s="5"/>
    </row>
    <row r="17417" spans="1:1" hidden="1">
      <c r="A17417" s="5"/>
    </row>
    <row r="17418" spans="1:1" hidden="1">
      <c r="A17418" s="5"/>
    </row>
    <row r="17419" spans="1:1" hidden="1">
      <c r="A17419" s="5"/>
    </row>
    <row r="17420" spans="1:1" hidden="1">
      <c r="A17420" s="5"/>
    </row>
    <row r="17421" spans="1:1" hidden="1">
      <c r="A17421" s="5"/>
    </row>
    <row r="17422" spans="1:1" hidden="1">
      <c r="A17422" s="5"/>
    </row>
    <row r="17423" spans="1:1" hidden="1">
      <c r="A17423" s="5"/>
    </row>
    <row r="17424" spans="1:1" hidden="1">
      <c r="A17424" s="5"/>
    </row>
    <row r="17425" spans="1:1" hidden="1">
      <c r="A17425" s="5"/>
    </row>
    <row r="17426" spans="1:1" hidden="1">
      <c r="A17426" s="5"/>
    </row>
    <row r="17427" spans="1:1" hidden="1">
      <c r="A17427" s="5"/>
    </row>
    <row r="17428" spans="1:1" hidden="1">
      <c r="A17428" s="5"/>
    </row>
    <row r="17429" spans="1:1" hidden="1">
      <c r="A17429" s="5"/>
    </row>
    <row r="17430" spans="1:1" hidden="1">
      <c r="A17430" s="5"/>
    </row>
    <row r="17431" spans="1:1" hidden="1">
      <c r="A17431" s="5"/>
    </row>
    <row r="17432" spans="1:1" hidden="1">
      <c r="A17432" s="5"/>
    </row>
    <row r="17433" spans="1:1" hidden="1">
      <c r="A17433" s="5"/>
    </row>
    <row r="17434" spans="1:1" hidden="1">
      <c r="A17434" s="5"/>
    </row>
    <row r="17435" spans="1:1" hidden="1">
      <c r="A17435" s="5"/>
    </row>
    <row r="17436" spans="1:1" hidden="1">
      <c r="A17436" s="5"/>
    </row>
    <row r="17437" spans="1:1" hidden="1">
      <c r="A17437" s="5"/>
    </row>
    <row r="17438" spans="1:1" hidden="1">
      <c r="A17438" s="5"/>
    </row>
    <row r="17439" spans="1:1" hidden="1">
      <c r="A17439" s="5"/>
    </row>
    <row r="17440" spans="1:1" hidden="1">
      <c r="A17440" s="5"/>
    </row>
    <row r="17441" spans="1:1" hidden="1">
      <c r="A17441" s="5"/>
    </row>
    <row r="17442" spans="1:1" hidden="1">
      <c r="A17442" s="5"/>
    </row>
    <row r="17443" spans="1:1" hidden="1">
      <c r="A17443" s="5"/>
    </row>
    <row r="17444" spans="1:1" hidden="1">
      <c r="A17444" s="5"/>
    </row>
    <row r="17445" spans="1:1" hidden="1">
      <c r="A17445" s="5"/>
    </row>
    <row r="17446" spans="1:1" hidden="1">
      <c r="A17446" s="5"/>
    </row>
    <row r="17447" spans="1:1" hidden="1">
      <c r="A17447" s="5"/>
    </row>
    <row r="17448" spans="1:1" hidden="1">
      <c r="A17448" s="5"/>
    </row>
    <row r="17449" spans="1:1" hidden="1">
      <c r="A17449" s="5"/>
    </row>
    <row r="17450" spans="1:1" hidden="1">
      <c r="A17450" s="5"/>
    </row>
    <row r="17451" spans="1:1" hidden="1">
      <c r="A17451" s="5"/>
    </row>
    <row r="17452" spans="1:1" hidden="1">
      <c r="A17452" s="5"/>
    </row>
    <row r="17453" spans="1:1" hidden="1">
      <c r="A17453" s="5"/>
    </row>
    <row r="17454" spans="1:1" hidden="1">
      <c r="A17454" s="5"/>
    </row>
    <row r="17455" spans="1:1" hidden="1">
      <c r="A17455" s="5"/>
    </row>
    <row r="17456" spans="1:1" hidden="1">
      <c r="A17456" s="5"/>
    </row>
    <row r="17457" spans="1:1" hidden="1">
      <c r="A17457" s="5"/>
    </row>
    <row r="17458" spans="1:1" hidden="1">
      <c r="A17458" s="5"/>
    </row>
    <row r="17459" spans="1:1" hidden="1">
      <c r="A17459" s="5"/>
    </row>
    <row r="17460" spans="1:1" hidden="1">
      <c r="A17460" s="5"/>
    </row>
    <row r="17461" spans="1:1" hidden="1">
      <c r="A17461" s="5"/>
    </row>
    <row r="17462" spans="1:1" hidden="1">
      <c r="A17462" s="5"/>
    </row>
    <row r="17463" spans="1:1" hidden="1">
      <c r="A17463" s="5"/>
    </row>
    <row r="17464" spans="1:1" hidden="1">
      <c r="A17464" s="5"/>
    </row>
    <row r="17465" spans="1:1" hidden="1">
      <c r="A17465" s="5"/>
    </row>
    <row r="17466" spans="1:1" hidden="1">
      <c r="A17466" s="5"/>
    </row>
    <row r="17467" spans="1:1" hidden="1">
      <c r="A17467" s="5"/>
    </row>
    <row r="17468" spans="1:1" hidden="1">
      <c r="A17468" s="5"/>
    </row>
    <row r="17469" spans="1:1" hidden="1">
      <c r="A17469" s="5"/>
    </row>
    <row r="17470" spans="1:1" hidden="1">
      <c r="A17470" s="5"/>
    </row>
    <row r="17471" spans="1:1" hidden="1">
      <c r="A17471" s="5"/>
    </row>
    <row r="17472" spans="1:1" hidden="1">
      <c r="A17472" s="5"/>
    </row>
    <row r="17473" spans="1:1" hidden="1">
      <c r="A17473" s="5"/>
    </row>
    <row r="17474" spans="1:1" hidden="1">
      <c r="A17474" s="5"/>
    </row>
    <row r="17475" spans="1:1" hidden="1">
      <c r="A17475" s="5"/>
    </row>
    <row r="17476" spans="1:1" hidden="1">
      <c r="A17476" s="5"/>
    </row>
    <row r="17477" spans="1:1" hidden="1">
      <c r="A17477" s="5"/>
    </row>
    <row r="17478" spans="1:1" hidden="1">
      <c r="A17478" s="5"/>
    </row>
    <row r="17479" spans="1:1" hidden="1">
      <c r="A17479" s="5"/>
    </row>
    <row r="17480" spans="1:1" hidden="1">
      <c r="A17480" s="5"/>
    </row>
    <row r="17481" spans="1:1" hidden="1">
      <c r="A17481" s="5"/>
    </row>
    <row r="17482" spans="1:1" hidden="1">
      <c r="A17482" s="5"/>
    </row>
    <row r="17483" spans="1:1" hidden="1">
      <c r="A17483" s="5"/>
    </row>
    <row r="17484" spans="1:1" hidden="1">
      <c r="A17484" s="5"/>
    </row>
    <row r="17485" spans="1:1" hidden="1">
      <c r="A17485" s="5"/>
    </row>
    <row r="17486" spans="1:1" hidden="1">
      <c r="A17486" s="5"/>
    </row>
    <row r="17487" spans="1:1" hidden="1">
      <c r="A17487" s="5"/>
    </row>
    <row r="17488" spans="1:1" hidden="1">
      <c r="A17488" s="5"/>
    </row>
    <row r="17489" spans="1:1" hidden="1">
      <c r="A17489" s="5"/>
    </row>
    <row r="17490" spans="1:1" hidden="1">
      <c r="A17490" s="5"/>
    </row>
    <row r="17491" spans="1:1" hidden="1">
      <c r="A17491" s="5"/>
    </row>
    <row r="17492" spans="1:1" hidden="1">
      <c r="A17492" s="5"/>
    </row>
    <row r="17493" spans="1:1" hidden="1">
      <c r="A17493" s="5"/>
    </row>
    <row r="17494" spans="1:1" hidden="1">
      <c r="A17494" s="5"/>
    </row>
    <row r="17495" spans="1:1" hidden="1">
      <c r="A17495" s="5"/>
    </row>
    <row r="17496" spans="1:1" hidden="1">
      <c r="A17496" s="5"/>
    </row>
    <row r="17497" spans="1:1" hidden="1">
      <c r="A17497" s="5"/>
    </row>
    <row r="17498" spans="1:1" hidden="1">
      <c r="A17498" s="5"/>
    </row>
    <row r="17499" spans="1:1" hidden="1">
      <c r="A17499" s="5"/>
    </row>
    <row r="17500" spans="1:1" hidden="1">
      <c r="A17500" s="5"/>
    </row>
    <row r="17501" spans="1:1" hidden="1">
      <c r="A17501" s="5"/>
    </row>
    <row r="17502" spans="1:1" hidden="1">
      <c r="A17502" s="5"/>
    </row>
    <row r="17503" spans="1:1" hidden="1">
      <c r="A17503" s="5"/>
    </row>
    <row r="17504" spans="1:1" hidden="1">
      <c r="A17504" s="5"/>
    </row>
    <row r="17505" spans="1:1" hidden="1">
      <c r="A17505" s="5"/>
    </row>
    <row r="17506" spans="1:1" hidden="1">
      <c r="A17506" s="5"/>
    </row>
    <row r="17507" spans="1:1" hidden="1">
      <c r="A17507" s="5"/>
    </row>
    <row r="17508" spans="1:1" hidden="1">
      <c r="A17508" s="5"/>
    </row>
    <row r="17509" spans="1:1" hidden="1">
      <c r="A17509" s="5"/>
    </row>
    <row r="17510" spans="1:1" hidden="1">
      <c r="A17510" s="5"/>
    </row>
    <row r="17511" spans="1:1" hidden="1">
      <c r="A17511" s="5"/>
    </row>
    <row r="17512" spans="1:1" hidden="1">
      <c r="A17512" s="5"/>
    </row>
    <row r="17513" spans="1:1" hidden="1">
      <c r="A17513" s="5"/>
    </row>
    <row r="17514" spans="1:1" hidden="1">
      <c r="A17514" s="5"/>
    </row>
    <row r="17515" spans="1:1" hidden="1">
      <c r="A17515" s="5"/>
    </row>
    <row r="17516" spans="1:1" hidden="1">
      <c r="A17516" s="5"/>
    </row>
    <row r="17517" spans="1:1" hidden="1">
      <c r="A17517" s="5"/>
    </row>
    <row r="17518" spans="1:1" hidden="1">
      <c r="A17518" s="5"/>
    </row>
    <row r="17519" spans="1:1" hidden="1">
      <c r="A17519" s="5"/>
    </row>
    <row r="17520" spans="1:1" hidden="1">
      <c r="A17520" s="5"/>
    </row>
    <row r="17521" spans="1:1" hidden="1">
      <c r="A17521" s="5"/>
    </row>
    <row r="17522" spans="1:1" hidden="1">
      <c r="A17522" s="5"/>
    </row>
    <row r="17523" spans="1:1" hidden="1">
      <c r="A17523" s="5"/>
    </row>
    <row r="17524" spans="1:1" hidden="1">
      <c r="A17524" s="5"/>
    </row>
    <row r="17525" spans="1:1" hidden="1">
      <c r="A17525" s="5"/>
    </row>
    <row r="17526" spans="1:1" hidden="1">
      <c r="A17526" s="5"/>
    </row>
    <row r="17527" spans="1:1" hidden="1">
      <c r="A17527" s="5"/>
    </row>
    <row r="17528" spans="1:1" hidden="1">
      <c r="A17528" s="5"/>
    </row>
    <row r="17529" spans="1:1" hidden="1">
      <c r="A17529" s="5"/>
    </row>
    <row r="17530" spans="1:1" hidden="1">
      <c r="A17530" s="5"/>
    </row>
    <row r="17531" spans="1:1" hidden="1">
      <c r="A17531" s="5"/>
    </row>
    <row r="17532" spans="1:1" hidden="1">
      <c r="A17532" s="5"/>
    </row>
    <row r="17533" spans="1:1" hidden="1">
      <c r="A17533" s="5"/>
    </row>
    <row r="17534" spans="1:1" hidden="1">
      <c r="A17534" s="5"/>
    </row>
    <row r="17535" spans="1:1" hidden="1">
      <c r="A17535" s="5"/>
    </row>
    <row r="17536" spans="1:1" hidden="1">
      <c r="A17536" s="5"/>
    </row>
    <row r="17537" spans="1:1" hidden="1">
      <c r="A17537" s="5"/>
    </row>
    <row r="17538" spans="1:1" hidden="1">
      <c r="A17538" s="5"/>
    </row>
    <row r="17539" spans="1:1" hidden="1">
      <c r="A17539" s="5"/>
    </row>
    <row r="17540" spans="1:1" hidden="1">
      <c r="A17540" s="5"/>
    </row>
    <row r="17541" spans="1:1" hidden="1">
      <c r="A17541" s="5"/>
    </row>
    <row r="17542" spans="1:1" hidden="1">
      <c r="A17542" s="5"/>
    </row>
    <row r="17543" spans="1:1" hidden="1">
      <c r="A17543" s="5"/>
    </row>
    <row r="17544" spans="1:1" hidden="1">
      <c r="A17544" s="5"/>
    </row>
    <row r="17545" spans="1:1" hidden="1">
      <c r="A17545" s="5"/>
    </row>
    <row r="17546" spans="1:1" hidden="1">
      <c r="A17546" s="5"/>
    </row>
    <row r="17547" spans="1:1" hidden="1">
      <c r="A17547" s="5"/>
    </row>
    <row r="17548" spans="1:1" hidden="1">
      <c r="A17548" s="5"/>
    </row>
    <row r="17549" spans="1:1" hidden="1">
      <c r="A17549" s="5"/>
    </row>
    <row r="17550" spans="1:1" hidden="1">
      <c r="A17550" s="5"/>
    </row>
    <row r="17551" spans="1:1" hidden="1">
      <c r="A17551" s="5"/>
    </row>
    <row r="17552" spans="1:1" hidden="1">
      <c r="A17552" s="5"/>
    </row>
    <row r="17553" spans="1:1" hidden="1">
      <c r="A17553" s="5"/>
    </row>
    <row r="17554" spans="1:1" hidden="1">
      <c r="A17554" s="5"/>
    </row>
    <row r="17555" spans="1:1" hidden="1">
      <c r="A17555" s="5"/>
    </row>
    <row r="17556" spans="1:1" hidden="1">
      <c r="A17556" s="5"/>
    </row>
    <row r="17557" spans="1:1" hidden="1">
      <c r="A17557" s="5"/>
    </row>
    <row r="17558" spans="1:1" hidden="1">
      <c r="A17558" s="5"/>
    </row>
    <row r="17559" spans="1:1" hidden="1">
      <c r="A17559" s="5"/>
    </row>
    <row r="17560" spans="1:1" hidden="1">
      <c r="A17560" s="5"/>
    </row>
    <row r="17561" spans="1:1" hidden="1">
      <c r="A17561" s="5"/>
    </row>
    <row r="17562" spans="1:1" hidden="1">
      <c r="A17562" s="5"/>
    </row>
    <row r="17563" spans="1:1" hidden="1">
      <c r="A17563" s="5"/>
    </row>
    <row r="17564" spans="1:1" hidden="1">
      <c r="A17564" s="5"/>
    </row>
    <row r="17565" spans="1:1" hidden="1">
      <c r="A17565" s="5"/>
    </row>
    <row r="17566" spans="1:1" hidden="1">
      <c r="A17566" s="5"/>
    </row>
    <row r="17567" spans="1:1" hidden="1">
      <c r="A17567" s="5"/>
    </row>
    <row r="17568" spans="1:1" hidden="1">
      <c r="A17568" s="5"/>
    </row>
    <row r="17569" spans="1:1" hidden="1">
      <c r="A17569" s="5"/>
    </row>
    <row r="17570" spans="1:1" hidden="1">
      <c r="A17570" s="5"/>
    </row>
    <row r="17571" spans="1:1" hidden="1">
      <c r="A17571" s="5"/>
    </row>
    <row r="17572" spans="1:1" hidden="1">
      <c r="A17572" s="5"/>
    </row>
    <row r="17573" spans="1:1" hidden="1">
      <c r="A17573" s="5"/>
    </row>
    <row r="17574" spans="1:1" hidden="1">
      <c r="A17574" s="5"/>
    </row>
    <row r="17575" spans="1:1" hidden="1">
      <c r="A17575" s="5"/>
    </row>
    <row r="17576" spans="1:1" hidden="1">
      <c r="A17576" s="5"/>
    </row>
    <row r="17577" spans="1:1" hidden="1">
      <c r="A17577" s="5"/>
    </row>
    <row r="17578" spans="1:1" hidden="1">
      <c r="A17578" s="5"/>
    </row>
    <row r="17579" spans="1:1" hidden="1">
      <c r="A17579" s="5"/>
    </row>
    <row r="17580" spans="1:1" hidden="1">
      <c r="A17580" s="5"/>
    </row>
    <row r="17581" spans="1:1" hidden="1">
      <c r="A17581" s="5"/>
    </row>
    <row r="17582" spans="1:1" hidden="1">
      <c r="A17582" s="5"/>
    </row>
    <row r="17583" spans="1:1" hidden="1">
      <c r="A17583" s="5"/>
    </row>
    <row r="17584" spans="1:1" hidden="1">
      <c r="A17584" s="5"/>
    </row>
    <row r="17585" spans="1:1" hidden="1">
      <c r="A17585" s="5"/>
    </row>
    <row r="17586" spans="1:1" hidden="1">
      <c r="A17586" s="5"/>
    </row>
    <row r="17587" spans="1:1" hidden="1">
      <c r="A17587" s="5"/>
    </row>
    <row r="17588" spans="1:1" hidden="1">
      <c r="A17588" s="5"/>
    </row>
    <row r="17589" spans="1:1" hidden="1">
      <c r="A17589" s="5"/>
    </row>
    <row r="17590" spans="1:1" hidden="1">
      <c r="A17590" s="5"/>
    </row>
    <row r="17591" spans="1:1" hidden="1">
      <c r="A17591" s="5"/>
    </row>
    <row r="17592" spans="1:1" hidden="1">
      <c r="A17592" s="5"/>
    </row>
    <row r="17593" spans="1:1" hidden="1">
      <c r="A17593" s="5"/>
    </row>
    <row r="17594" spans="1:1" hidden="1">
      <c r="A17594" s="5"/>
    </row>
    <row r="17595" spans="1:1" hidden="1">
      <c r="A17595" s="5"/>
    </row>
    <row r="17596" spans="1:1" hidden="1">
      <c r="A17596" s="5"/>
    </row>
    <row r="17597" spans="1:1" hidden="1">
      <c r="A17597" s="5"/>
    </row>
    <row r="17598" spans="1:1" hidden="1">
      <c r="A17598" s="5"/>
    </row>
    <row r="17599" spans="1:1" hidden="1">
      <c r="A17599" s="5"/>
    </row>
    <row r="17600" spans="1:1" hidden="1">
      <c r="A17600" s="5"/>
    </row>
    <row r="17601" spans="1:1" hidden="1">
      <c r="A17601" s="5"/>
    </row>
    <row r="17602" spans="1:1" hidden="1">
      <c r="A17602" s="5"/>
    </row>
    <row r="17603" spans="1:1" hidden="1">
      <c r="A17603" s="5"/>
    </row>
    <row r="17604" spans="1:1" hidden="1">
      <c r="A17604" s="5"/>
    </row>
    <row r="17605" spans="1:1" hidden="1">
      <c r="A17605" s="5"/>
    </row>
    <row r="17606" spans="1:1" hidden="1">
      <c r="A17606" s="5"/>
    </row>
    <row r="17607" spans="1:1" hidden="1">
      <c r="A17607" s="5"/>
    </row>
    <row r="17608" spans="1:1" hidden="1">
      <c r="A17608" s="5"/>
    </row>
    <row r="17609" spans="1:1" hidden="1">
      <c r="A17609" s="5"/>
    </row>
    <row r="17610" spans="1:1" hidden="1">
      <c r="A17610" s="5"/>
    </row>
    <row r="17611" spans="1:1" hidden="1">
      <c r="A17611" s="5"/>
    </row>
    <row r="17612" spans="1:1" hidden="1">
      <c r="A17612" s="5"/>
    </row>
    <row r="17613" spans="1:1" hidden="1">
      <c r="A17613" s="5"/>
    </row>
    <row r="17614" spans="1:1" hidden="1">
      <c r="A17614" s="5"/>
    </row>
    <row r="17615" spans="1:1" hidden="1">
      <c r="A17615" s="5"/>
    </row>
    <row r="17616" spans="1:1" hidden="1">
      <c r="A17616" s="5"/>
    </row>
    <row r="17617" spans="1:1" hidden="1">
      <c r="A17617" s="5"/>
    </row>
    <row r="17618" spans="1:1" hidden="1">
      <c r="A17618" s="5"/>
    </row>
    <row r="17619" spans="1:1" hidden="1">
      <c r="A17619" s="5"/>
    </row>
    <row r="17620" spans="1:1" hidden="1">
      <c r="A17620" s="5"/>
    </row>
    <row r="17621" spans="1:1" hidden="1">
      <c r="A17621" s="5"/>
    </row>
    <row r="17622" spans="1:1" hidden="1">
      <c r="A17622" s="5"/>
    </row>
    <row r="17623" spans="1:1" hidden="1">
      <c r="A17623" s="5"/>
    </row>
    <row r="17624" spans="1:1" hidden="1">
      <c r="A17624" s="5"/>
    </row>
    <row r="17625" spans="1:1" hidden="1">
      <c r="A17625" s="5"/>
    </row>
    <row r="17626" spans="1:1" hidden="1">
      <c r="A17626" s="5"/>
    </row>
    <row r="17627" spans="1:1" hidden="1">
      <c r="A17627" s="5"/>
    </row>
    <row r="17628" spans="1:1" hidden="1">
      <c r="A17628" s="5"/>
    </row>
    <row r="17629" spans="1:1" hidden="1">
      <c r="A17629" s="5"/>
    </row>
    <row r="17630" spans="1:1" hidden="1">
      <c r="A17630" s="5"/>
    </row>
    <row r="17631" spans="1:1" hidden="1">
      <c r="A17631" s="5"/>
    </row>
    <row r="17632" spans="1:1" hidden="1">
      <c r="A17632" s="5"/>
    </row>
    <row r="17633" spans="1:1" hidden="1">
      <c r="A17633" s="5"/>
    </row>
    <row r="17634" spans="1:1" hidden="1">
      <c r="A17634" s="5"/>
    </row>
    <row r="17635" spans="1:1" hidden="1">
      <c r="A17635" s="5"/>
    </row>
    <row r="17636" spans="1:1" hidden="1">
      <c r="A17636" s="5"/>
    </row>
    <row r="17637" spans="1:1" hidden="1">
      <c r="A17637" s="5"/>
    </row>
    <row r="17638" spans="1:1" hidden="1">
      <c r="A17638" s="5"/>
    </row>
    <row r="17639" spans="1:1" hidden="1">
      <c r="A17639" s="5"/>
    </row>
    <row r="17640" spans="1:1" hidden="1">
      <c r="A17640" s="5"/>
    </row>
    <row r="17641" spans="1:1" hidden="1">
      <c r="A17641" s="5"/>
    </row>
    <row r="17642" spans="1:1" hidden="1">
      <c r="A17642" s="5"/>
    </row>
    <row r="17643" spans="1:1" hidden="1">
      <c r="A17643" s="5"/>
    </row>
    <row r="17644" spans="1:1" hidden="1">
      <c r="A17644" s="5"/>
    </row>
    <row r="17645" spans="1:1" hidden="1">
      <c r="A17645" s="5"/>
    </row>
    <row r="17646" spans="1:1" hidden="1">
      <c r="A17646" s="5"/>
    </row>
    <row r="17647" spans="1:1" hidden="1">
      <c r="A17647" s="5"/>
    </row>
    <row r="17648" spans="1:1" hidden="1">
      <c r="A17648" s="5"/>
    </row>
    <row r="17649" spans="1:1" hidden="1">
      <c r="A17649" s="5"/>
    </row>
    <row r="17650" spans="1:1" hidden="1">
      <c r="A17650" s="5"/>
    </row>
    <row r="17651" spans="1:1" hidden="1">
      <c r="A17651" s="5"/>
    </row>
    <row r="17652" spans="1:1" hidden="1">
      <c r="A17652" s="5"/>
    </row>
    <row r="17653" spans="1:1" hidden="1">
      <c r="A17653" s="5"/>
    </row>
    <row r="17654" spans="1:1" hidden="1">
      <c r="A17654" s="5"/>
    </row>
    <row r="17655" spans="1:1" hidden="1">
      <c r="A17655" s="5"/>
    </row>
    <row r="17656" spans="1:1" hidden="1">
      <c r="A17656" s="5"/>
    </row>
    <row r="17657" spans="1:1" hidden="1">
      <c r="A17657" s="5"/>
    </row>
    <row r="17658" spans="1:1" hidden="1">
      <c r="A17658" s="5"/>
    </row>
    <row r="17659" spans="1:1" hidden="1">
      <c r="A17659" s="5"/>
    </row>
    <row r="17660" spans="1:1" hidden="1">
      <c r="A17660" s="5"/>
    </row>
    <row r="17661" spans="1:1" hidden="1">
      <c r="A17661" s="5"/>
    </row>
    <row r="17662" spans="1:1" hidden="1">
      <c r="A17662" s="5"/>
    </row>
    <row r="17663" spans="1:1" hidden="1">
      <c r="A17663" s="5"/>
    </row>
    <row r="17664" spans="1:1" hidden="1">
      <c r="A17664" s="5"/>
    </row>
    <row r="17665" spans="1:1" hidden="1">
      <c r="A17665" s="5"/>
    </row>
    <row r="17666" spans="1:1" hidden="1">
      <c r="A17666" s="5"/>
    </row>
    <row r="17667" spans="1:1" hidden="1">
      <c r="A17667" s="5"/>
    </row>
    <row r="17668" spans="1:1" hidden="1">
      <c r="A17668" s="5"/>
    </row>
    <row r="17669" spans="1:1" hidden="1">
      <c r="A17669" s="5"/>
    </row>
    <row r="17670" spans="1:1" hidden="1">
      <c r="A17670" s="5"/>
    </row>
    <row r="17671" spans="1:1" hidden="1">
      <c r="A17671" s="5"/>
    </row>
    <row r="17672" spans="1:1" hidden="1">
      <c r="A17672" s="5"/>
    </row>
    <row r="17673" spans="1:1" hidden="1">
      <c r="A17673" s="5"/>
    </row>
    <row r="17674" spans="1:1" hidden="1">
      <c r="A17674" s="5"/>
    </row>
    <row r="17675" spans="1:1" hidden="1">
      <c r="A17675" s="5"/>
    </row>
    <row r="17676" spans="1:1" hidden="1">
      <c r="A17676" s="5"/>
    </row>
    <row r="17677" spans="1:1" hidden="1">
      <c r="A17677" s="5"/>
    </row>
    <row r="17678" spans="1:1" hidden="1">
      <c r="A17678" s="5"/>
    </row>
    <row r="17679" spans="1:1" hidden="1">
      <c r="A17679" s="5"/>
    </row>
    <row r="17680" spans="1:1" hidden="1">
      <c r="A17680" s="5"/>
    </row>
    <row r="17681" spans="1:1" hidden="1">
      <c r="A17681" s="5"/>
    </row>
    <row r="17682" spans="1:1" hidden="1">
      <c r="A17682" s="5"/>
    </row>
    <row r="17683" spans="1:1" hidden="1">
      <c r="A17683" s="5"/>
    </row>
    <row r="17684" spans="1:1" hidden="1">
      <c r="A17684" s="5"/>
    </row>
    <row r="17685" spans="1:1" hidden="1">
      <c r="A17685" s="5"/>
    </row>
    <row r="17686" spans="1:1" hidden="1">
      <c r="A17686" s="5"/>
    </row>
    <row r="17687" spans="1:1" hidden="1">
      <c r="A17687" s="5"/>
    </row>
    <row r="17688" spans="1:1" hidden="1">
      <c r="A17688" s="5"/>
    </row>
    <row r="17689" spans="1:1" hidden="1">
      <c r="A17689" s="5"/>
    </row>
    <row r="17690" spans="1:1" hidden="1">
      <c r="A17690" s="5"/>
    </row>
    <row r="17691" spans="1:1" hidden="1">
      <c r="A17691" s="5"/>
    </row>
    <row r="17692" spans="1:1" hidden="1">
      <c r="A17692" s="5"/>
    </row>
    <row r="17693" spans="1:1" hidden="1">
      <c r="A17693" s="5"/>
    </row>
    <row r="17694" spans="1:1" hidden="1">
      <c r="A17694" s="5"/>
    </row>
    <row r="17695" spans="1:1" hidden="1">
      <c r="A17695" s="5"/>
    </row>
    <row r="17696" spans="1:1" hidden="1">
      <c r="A17696" s="5"/>
    </row>
    <row r="17697" spans="1:1" hidden="1">
      <c r="A17697" s="5"/>
    </row>
    <row r="17698" spans="1:1" hidden="1">
      <c r="A17698" s="5"/>
    </row>
    <row r="17699" spans="1:1" hidden="1">
      <c r="A17699" s="5"/>
    </row>
    <row r="17700" spans="1:1" hidden="1">
      <c r="A17700" s="5"/>
    </row>
    <row r="17701" spans="1:1" hidden="1">
      <c r="A17701" s="5"/>
    </row>
    <row r="17702" spans="1:1" hidden="1">
      <c r="A17702" s="5"/>
    </row>
    <row r="17703" spans="1:1" hidden="1">
      <c r="A17703" s="5"/>
    </row>
    <row r="17704" spans="1:1" hidden="1">
      <c r="A17704" s="5"/>
    </row>
    <row r="17705" spans="1:1" hidden="1">
      <c r="A17705" s="5"/>
    </row>
    <row r="17706" spans="1:1" hidden="1">
      <c r="A17706" s="5"/>
    </row>
    <row r="17707" spans="1:1" hidden="1">
      <c r="A17707" s="5"/>
    </row>
    <row r="17708" spans="1:1" hidden="1">
      <c r="A17708" s="5"/>
    </row>
    <row r="17709" spans="1:1" hidden="1">
      <c r="A17709" s="5"/>
    </row>
    <row r="17710" spans="1:1" hidden="1">
      <c r="A17710" s="5"/>
    </row>
    <row r="17711" spans="1:1" hidden="1">
      <c r="A17711" s="5"/>
    </row>
    <row r="17712" spans="1:1" hidden="1">
      <c r="A17712" s="5"/>
    </row>
    <row r="17713" spans="1:1" hidden="1">
      <c r="A17713" s="5"/>
    </row>
    <row r="17714" spans="1:1" hidden="1">
      <c r="A17714" s="5"/>
    </row>
    <row r="17715" spans="1:1" hidden="1">
      <c r="A17715" s="5"/>
    </row>
    <row r="17716" spans="1:1" hidden="1">
      <c r="A17716" s="5"/>
    </row>
    <row r="17717" spans="1:1" hidden="1">
      <c r="A17717" s="5"/>
    </row>
    <row r="17718" spans="1:1" hidden="1">
      <c r="A17718" s="5"/>
    </row>
    <row r="17719" spans="1:1" hidden="1">
      <c r="A17719" s="5"/>
    </row>
    <row r="17720" spans="1:1" hidden="1">
      <c r="A17720" s="5"/>
    </row>
    <row r="17721" spans="1:1" hidden="1">
      <c r="A17721" s="5"/>
    </row>
    <row r="17722" spans="1:1" hidden="1">
      <c r="A17722" s="5"/>
    </row>
    <row r="17723" spans="1:1" hidden="1">
      <c r="A17723" s="5"/>
    </row>
    <row r="17724" spans="1:1" hidden="1">
      <c r="A17724" s="5"/>
    </row>
    <row r="17725" spans="1:1" hidden="1">
      <c r="A17725" s="5"/>
    </row>
    <row r="17726" spans="1:1" hidden="1">
      <c r="A17726" s="5"/>
    </row>
    <row r="17727" spans="1:1" hidden="1">
      <c r="A17727" s="5"/>
    </row>
    <row r="17728" spans="1:1" hidden="1">
      <c r="A17728" s="5"/>
    </row>
    <row r="17729" spans="1:1" hidden="1">
      <c r="A17729" s="5"/>
    </row>
    <row r="17730" spans="1:1" hidden="1">
      <c r="A17730" s="5"/>
    </row>
    <row r="17731" spans="1:1" hidden="1">
      <c r="A17731" s="5"/>
    </row>
    <row r="17732" spans="1:1" hidden="1">
      <c r="A17732" s="5"/>
    </row>
    <row r="17733" spans="1:1" hidden="1">
      <c r="A17733" s="5"/>
    </row>
    <row r="17734" spans="1:1" hidden="1">
      <c r="A17734" s="5"/>
    </row>
    <row r="17735" spans="1:1" hidden="1">
      <c r="A17735" s="5"/>
    </row>
    <row r="17736" spans="1:1" hidden="1">
      <c r="A17736" s="5"/>
    </row>
    <row r="17737" spans="1:1" hidden="1">
      <c r="A17737" s="5"/>
    </row>
    <row r="17738" spans="1:1" hidden="1">
      <c r="A17738" s="5"/>
    </row>
    <row r="17739" spans="1:1" hidden="1">
      <c r="A17739" s="5"/>
    </row>
    <row r="17740" spans="1:1" hidden="1">
      <c r="A17740" s="5"/>
    </row>
    <row r="17741" spans="1:1" hidden="1">
      <c r="A17741" s="5"/>
    </row>
    <row r="17742" spans="1:1" hidden="1">
      <c r="A17742" s="5"/>
    </row>
    <row r="17743" spans="1:1" hidden="1">
      <c r="A17743" s="5"/>
    </row>
    <row r="17744" spans="1:1" hidden="1">
      <c r="A17744" s="5"/>
    </row>
    <row r="17745" spans="1:1" hidden="1">
      <c r="A17745" s="5"/>
    </row>
    <row r="17746" spans="1:1" hidden="1">
      <c r="A17746" s="5"/>
    </row>
    <row r="17747" spans="1:1" hidden="1">
      <c r="A17747" s="5"/>
    </row>
    <row r="17748" spans="1:1" hidden="1">
      <c r="A17748" s="5"/>
    </row>
    <row r="17749" spans="1:1" hidden="1">
      <c r="A17749" s="5"/>
    </row>
    <row r="17750" spans="1:1" hidden="1">
      <c r="A17750" s="5"/>
    </row>
    <row r="17751" spans="1:1" hidden="1">
      <c r="A17751" s="5"/>
    </row>
    <row r="17752" spans="1:1" hidden="1">
      <c r="A17752" s="5"/>
    </row>
    <row r="17753" spans="1:1" hidden="1">
      <c r="A17753" s="5"/>
    </row>
    <row r="17754" spans="1:1" hidden="1">
      <c r="A17754" s="5"/>
    </row>
    <row r="17755" spans="1:1" hidden="1">
      <c r="A17755" s="5"/>
    </row>
    <row r="17756" spans="1:1" hidden="1">
      <c r="A17756" s="5"/>
    </row>
    <row r="17757" spans="1:1" hidden="1">
      <c r="A17757" s="5"/>
    </row>
    <row r="17758" spans="1:1" hidden="1">
      <c r="A17758" s="5"/>
    </row>
    <row r="17759" spans="1:1" hidden="1">
      <c r="A17759" s="5"/>
    </row>
    <row r="17760" spans="1:1" hidden="1">
      <c r="A17760" s="5"/>
    </row>
    <row r="17761" spans="1:1" hidden="1">
      <c r="A17761" s="5"/>
    </row>
    <row r="17762" spans="1:1" hidden="1">
      <c r="A17762" s="5"/>
    </row>
    <row r="17763" spans="1:1" hidden="1">
      <c r="A17763" s="5"/>
    </row>
    <row r="17764" spans="1:1" hidden="1">
      <c r="A17764" s="5"/>
    </row>
    <row r="17765" spans="1:1" hidden="1">
      <c r="A17765" s="5"/>
    </row>
    <row r="17766" spans="1:1" hidden="1">
      <c r="A17766" s="5"/>
    </row>
    <row r="17767" spans="1:1" hidden="1">
      <c r="A17767" s="5"/>
    </row>
    <row r="17768" spans="1:1" hidden="1">
      <c r="A17768" s="5"/>
    </row>
    <row r="17769" spans="1:1" hidden="1">
      <c r="A17769" s="5"/>
    </row>
    <row r="17770" spans="1:1" hidden="1">
      <c r="A17770" s="5"/>
    </row>
    <row r="17771" spans="1:1" hidden="1">
      <c r="A17771" s="5"/>
    </row>
    <row r="17772" spans="1:1" hidden="1">
      <c r="A17772" s="5"/>
    </row>
    <row r="17773" spans="1:1" hidden="1">
      <c r="A17773" s="5"/>
    </row>
    <row r="17774" spans="1:1" hidden="1">
      <c r="A17774" s="5"/>
    </row>
    <row r="17775" spans="1:1" hidden="1">
      <c r="A17775" s="5"/>
    </row>
    <row r="17776" spans="1:1" hidden="1">
      <c r="A17776" s="5"/>
    </row>
    <row r="17777" spans="1:1" hidden="1">
      <c r="A17777" s="5"/>
    </row>
    <row r="17778" spans="1:1" hidden="1">
      <c r="A17778" s="5"/>
    </row>
    <row r="17779" spans="1:1" hidden="1">
      <c r="A17779" s="5"/>
    </row>
    <row r="17780" spans="1:1" hidden="1">
      <c r="A17780" s="5"/>
    </row>
    <row r="17781" spans="1:1" hidden="1">
      <c r="A17781" s="5"/>
    </row>
    <row r="17782" spans="1:1" hidden="1">
      <c r="A17782" s="5"/>
    </row>
    <row r="17783" spans="1:1" hidden="1">
      <c r="A17783" s="5"/>
    </row>
    <row r="17784" spans="1:1" hidden="1">
      <c r="A17784" s="5"/>
    </row>
    <row r="17785" spans="1:1" hidden="1">
      <c r="A17785" s="5"/>
    </row>
    <row r="17786" spans="1:1" hidden="1">
      <c r="A17786" s="5"/>
    </row>
    <row r="17787" spans="1:1" hidden="1">
      <c r="A17787" s="5"/>
    </row>
    <row r="17788" spans="1:1" hidden="1">
      <c r="A17788" s="5"/>
    </row>
    <row r="17789" spans="1:1" hidden="1">
      <c r="A17789" s="5"/>
    </row>
    <row r="17790" spans="1:1" hidden="1">
      <c r="A17790" s="5"/>
    </row>
    <row r="17791" spans="1:1" hidden="1">
      <c r="A17791" s="5"/>
    </row>
    <row r="17792" spans="1:1" hidden="1">
      <c r="A17792" s="5"/>
    </row>
    <row r="17793" spans="1:1" hidden="1">
      <c r="A17793" s="5"/>
    </row>
    <row r="17794" spans="1:1" hidden="1">
      <c r="A17794" s="5"/>
    </row>
    <row r="17795" spans="1:1" hidden="1">
      <c r="A17795" s="5"/>
    </row>
    <row r="17796" spans="1:1" hidden="1">
      <c r="A17796" s="5"/>
    </row>
    <row r="17797" spans="1:1" hidden="1">
      <c r="A17797" s="5"/>
    </row>
    <row r="17798" spans="1:1" hidden="1">
      <c r="A17798" s="5"/>
    </row>
    <row r="17799" spans="1:1" hidden="1">
      <c r="A17799" s="5"/>
    </row>
    <row r="17800" spans="1:1" hidden="1">
      <c r="A17800" s="5"/>
    </row>
    <row r="17801" spans="1:1" hidden="1">
      <c r="A17801" s="5"/>
    </row>
    <row r="17802" spans="1:1" hidden="1">
      <c r="A17802" s="5"/>
    </row>
    <row r="17803" spans="1:1" hidden="1">
      <c r="A17803" s="5"/>
    </row>
    <row r="17804" spans="1:1" hidden="1">
      <c r="A17804" s="5"/>
    </row>
    <row r="17805" spans="1:1" hidden="1">
      <c r="A17805" s="5"/>
    </row>
    <row r="17806" spans="1:1" hidden="1">
      <c r="A17806" s="5"/>
    </row>
    <row r="17807" spans="1:1" hidden="1">
      <c r="A17807" s="5"/>
    </row>
    <row r="17808" spans="1:1" hidden="1">
      <c r="A17808" s="5"/>
    </row>
    <row r="17809" spans="1:1" hidden="1">
      <c r="A17809" s="5"/>
    </row>
    <row r="17810" spans="1:1" hidden="1">
      <c r="A17810" s="5"/>
    </row>
    <row r="17811" spans="1:1" hidden="1">
      <c r="A17811" s="5"/>
    </row>
    <row r="17812" spans="1:1" hidden="1">
      <c r="A17812" s="5"/>
    </row>
    <row r="17813" spans="1:1" hidden="1">
      <c r="A17813" s="5"/>
    </row>
    <row r="17814" spans="1:1" hidden="1">
      <c r="A17814" s="5"/>
    </row>
    <row r="17815" spans="1:1" hidden="1">
      <c r="A17815" s="5"/>
    </row>
    <row r="17816" spans="1:1" hidden="1">
      <c r="A17816" s="5"/>
    </row>
    <row r="17817" spans="1:1" hidden="1">
      <c r="A17817" s="5"/>
    </row>
    <row r="17818" spans="1:1" hidden="1">
      <c r="A17818" s="5"/>
    </row>
    <row r="17819" spans="1:1" hidden="1">
      <c r="A17819" s="5"/>
    </row>
    <row r="17820" spans="1:1" hidden="1">
      <c r="A17820" s="5"/>
    </row>
    <row r="17821" spans="1:1" hidden="1">
      <c r="A17821" s="5"/>
    </row>
    <row r="17822" spans="1:1" hidden="1">
      <c r="A17822" s="5"/>
    </row>
    <row r="17823" spans="1:1" hidden="1">
      <c r="A17823" s="5"/>
    </row>
    <row r="17824" spans="1:1" hidden="1">
      <c r="A17824" s="5"/>
    </row>
    <row r="17825" spans="1:1" hidden="1">
      <c r="A17825" s="5"/>
    </row>
    <row r="17826" spans="1:1" hidden="1">
      <c r="A17826" s="5"/>
    </row>
    <row r="17827" spans="1:1" hidden="1">
      <c r="A17827" s="5"/>
    </row>
    <row r="17828" spans="1:1" hidden="1">
      <c r="A17828" s="5"/>
    </row>
    <row r="17829" spans="1:1" hidden="1">
      <c r="A17829" s="5"/>
    </row>
    <row r="17830" spans="1:1" hidden="1">
      <c r="A17830" s="5"/>
    </row>
    <row r="17831" spans="1:1" hidden="1">
      <c r="A17831" s="5"/>
    </row>
    <row r="17832" spans="1:1" hidden="1">
      <c r="A17832" s="5"/>
    </row>
    <row r="17833" spans="1:1" hidden="1">
      <c r="A17833" s="5"/>
    </row>
    <row r="17834" spans="1:1" hidden="1">
      <c r="A17834" s="5"/>
    </row>
    <row r="17835" spans="1:1" hidden="1">
      <c r="A17835" s="5"/>
    </row>
    <row r="17836" spans="1:1" hidden="1">
      <c r="A17836" s="5"/>
    </row>
    <row r="17837" spans="1:1" hidden="1">
      <c r="A17837" s="5"/>
    </row>
    <row r="17838" spans="1:1" hidden="1">
      <c r="A17838" s="5"/>
    </row>
    <row r="17839" spans="1:1" hidden="1">
      <c r="A17839" s="5"/>
    </row>
    <row r="17840" spans="1:1" hidden="1">
      <c r="A17840" s="5"/>
    </row>
    <row r="17841" spans="1:1" hidden="1">
      <c r="A17841" s="5"/>
    </row>
    <row r="17842" spans="1:1" hidden="1">
      <c r="A17842" s="5"/>
    </row>
    <row r="17843" spans="1:1" hidden="1">
      <c r="A17843" s="5"/>
    </row>
    <row r="17844" spans="1:1" hidden="1">
      <c r="A17844" s="5"/>
    </row>
    <row r="17845" spans="1:1" hidden="1">
      <c r="A17845" s="5"/>
    </row>
    <row r="17846" spans="1:1" hidden="1">
      <c r="A17846" s="5"/>
    </row>
    <row r="17847" spans="1:1" hidden="1">
      <c r="A17847" s="5"/>
    </row>
    <row r="17848" spans="1:1" hidden="1">
      <c r="A17848" s="5"/>
    </row>
    <row r="17849" spans="1:1" hidden="1">
      <c r="A17849" s="5"/>
    </row>
    <row r="17850" spans="1:1" hidden="1">
      <c r="A17850" s="5"/>
    </row>
    <row r="17851" spans="1:1" hidden="1">
      <c r="A17851" s="5"/>
    </row>
    <row r="17852" spans="1:1" hidden="1">
      <c r="A17852" s="5"/>
    </row>
    <row r="17853" spans="1:1" hidden="1">
      <c r="A17853" s="5"/>
    </row>
    <row r="17854" spans="1:1" hidden="1">
      <c r="A17854" s="5"/>
    </row>
    <row r="17855" spans="1:1" hidden="1">
      <c r="A17855" s="5"/>
    </row>
    <row r="17856" spans="1:1" hidden="1">
      <c r="A17856" s="5"/>
    </row>
    <row r="17857" spans="1:1" hidden="1">
      <c r="A17857" s="5"/>
    </row>
    <row r="17858" spans="1:1" hidden="1">
      <c r="A17858" s="5"/>
    </row>
    <row r="17859" spans="1:1" hidden="1">
      <c r="A17859" s="5"/>
    </row>
    <row r="17860" spans="1:1" hidden="1">
      <c r="A17860" s="5"/>
    </row>
    <row r="17861" spans="1:1" hidden="1">
      <c r="A17861" s="5"/>
    </row>
    <row r="17862" spans="1:1" hidden="1">
      <c r="A17862" s="5"/>
    </row>
    <row r="17863" spans="1:1" hidden="1">
      <c r="A17863" s="5"/>
    </row>
    <row r="17864" spans="1:1" hidden="1">
      <c r="A17864" s="5"/>
    </row>
    <row r="17865" spans="1:1" hidden="1">
      <c r="A17865" s="5"/>
    </row>
    <row r="17866" spans="1:1" hidden="1">
      <c r="A17866" s="5"/>
    </row>
    <row r="17867" spans="1:1" hidden="1">
      <c r="A17867" s="5"/>
    </row>
    <row r="17868" spans="1:1" hidden="1">
      <c r="A17868" s="5"/>
    </row>
    <row r="17869" spans="1:1" hidden="1">
      <c r="A17869" s="5"/>
    </row>
    <row r="17870" spans="1:1" hidden="1">
      <c r="A17870" s="5"/>
    </row>
    <row r="17871" spans="1:1" hidden="1">
      <c r="A17871" s="5"/>
    </row>
    <row r="17872" spans="1:1" hidden="1">
      <c r="A17872" s="5"/>
    </row>
    <row r="17873" spans="1:1" hidden="1">
      <c r="A17873" s="5"/>
    </row>
    <row r="17874" spans="1:1" hidden="1">
      <c r="A17874" s="5"/>
    </row>
    <row r="17875" spans="1:1" hidden="1">
      <c r="A17875" s="5"/>
    </row>
    <row r="17876" spans="1:1" hidden="1">
      <c r="A17876" s="5"/>
    </row>
    <row r="17877" spans="1:1" hidden="1">
      <c r="A17877" s="5"/>
    </row>
    <row r="17878" spans="1:1" hidden="1">
      <c r="A17878" s="5"/>
    </row>
    <row r="17879" spans="1:1" hidden="1">
      <c r="A17879" s="5"/>
    </row>
    <row r="17880" spans="1:1" hidden="1">
      <c r="A17880" s="5"/>
    </row>
    <row r="17881" spans="1:1" hidden="1">
      <c r="A17881" s="5"/>
    </row>
    <row r="17882" spans="1:1" hidden="1">
      <c r="A17882" s="5"/>
    </row>
    <row r="17883" spans="1:1" hidden="1">
      <c r="A17883" s="5"/>
    </row>
    <row r="17884" spans="1:1" hidden="1">
      <c r="A17884" s="5"/>
    </row>
    <row r="17885" spans="1:1" hidden="1">
      <c r="A17885" s="5"/>
    </row>
    <row r="17886" spans="1:1" hidden="1">
      <c r="A17886" s="5"/>
    </row>
    <row r="17887" spans="1:1" hidden="1">
      <c r="A17887" s="5"/>
    </row>
    <row r="17888" spans="1:1" hidden="1">
      <c r="A17888" s="5"/>
    </row>
    <row r="17889" spans="1:1" hidden="1">
      <c r="A17889" s="5"/>
    </row>
    <row r="17890" spans="1:1" hidden="1">
      <c r="A17890" s="5"/>
    </row>
    <row r="17891" spans="1:1" hidden="1">
      <c r="A17891" s="5"/>
    </row>
    <row r="17892" spans="1:1" hidden="1">
      <c r="A17892" s="5"/>
    </row>
    <row r="17893" spans="1:1" hidden="1">
      <c r="A17893" s="5"/>
    </row>
    <row r="17894" spans="1:1" hidden="1">
      <c r="A17894" s="5"/>
    </row>
    <row r="17895" spans="1:1" hidden="1">
      <c r="A17895" s="5"/>
    </row>
    <row r="17896" spans="1:1" hidden="1">
      <c r="A17896" s="5"/>
    </row>
    <row r="17897" spans="1:1" hidden="1">
      <c r="A17897" s="5"/>
    </row>
    <row r="17898" spans="1:1" hidden="1">
      <c r="A17898" s="5"/>
    </row>
    <row r="17899" spans="1:1" hidden="1">
      <c r="A17899" s="5"/>
    </row>
    <row r="17900" spans="1:1" hidden="1">
      <c r="A17900" s="5"/>
    </row>
    <row r="17901" spans="1:1" hidden="1">
      <c r="A17901" s="5"/>
    </row>
    <row r="17902" spans="1:1" hidden="1">
      <c r="A17902" s="5"/>
    </row>
    <row r="17903" spans="1:1" hidden="1">
      <c r="A17903" s="5"/>
    </row>
    <row r="17904" spans="1:1" hidden="1">
      <c r="A17904" s="5"/>
    </row>
    <row r="17905" spans="1:1" hidden="1">
      <c r="A17905" s="5"/>
    </row>
    <row r="17906" spans="1:1" hidden="1">
      <c r="A17906" s="5"/>
    </row>
    <row r="17907" spans="1:1" hidden="1">
      <c r="A17907" s="5"/>
    </row>
    <row r="17908" spans="1:1" hidden="1">
      <c r="A17908" s="5"/>
    </row>
    <row r="17909" spans="1:1" hidden="1">
      <c r="A17909" s="5"/>
    </row>
    <row r="17910" spans="1:1" hidden="1">
      <c r="A17910" s="5"/>
    </row>
    <row r="17911" spans="1:1" hidden="1">
      <c r="A17911" s="5"/>
    </row>
    <row r="17912" spans="1:1" hidden="1">
      <c r="A17912" s="5"/>
    </row>
    <row r="17913" spans="1:1" hidden="1">
      <c r="A17913" s="5"/>
    </row>
    <row r="17914" spans="1:1" hidden="1">
      <c r="A17914" s="5"/>
    </row>
    <row r="17915" spans="1:1" hidden="1">
      <c r="A17915" s="5"/>
    </row>
    <row r="17916" spans="1:1" hidden="1">
      <c r="A17916" s="5"/>
    </row>
    <row r="17917" spans="1:1" hidden="1">
      <c r="A17917" s="5"/>
    </row>
    <row r="17918" spans="1:1" hidden="1">
      <c r="A17918" s="5"/>
    </row>
    <row r="17919" spans="1:1" hidden="1">
      <c r="A17919" s="5"/>
    </row>
    <row r="17920" spans="1:1" hidden="1">
      <c r="A17920" s="5"/>
    </row>
    <row r="17921" spans="1:1" hidden="1">
      <c r="A17921" s="5"/>
    </row>
    <row r="17922" spans="1:1" hidden="1">
      <c r="A17922" s="5"/>
    </row>
    <row r="17923" spans="1:1" hidden="1">
      <c r="A17923" s="5"/>
    </row>
    <row r="17924" spans="1:1" hidden="1">
      <c r="A17924" s="5"/>
    </row>
    <row r="17925" spans="1:1" hidden="1">
      <c r="A17925" s="5"/>
    </row>
    <row r="17926" spans="1:1" hidden="1">
      <c r="A17926" s="5"/>
    </row>
    <row r="17927" spans="1:1" hidden="1">
      <c r="A17927" s="5"/>
    </row>
    <row r="17928" spans="1:1" hidden="1">
      <c r="A17928" s="5"/>
    </row>
    <row r="17929" spans="1:1" hidden="1">
      <c r="A17929" s="5"/>
    </row>
    <row r="17930" spans="1:1" hidden="1">
      <c r="A17930" s="5"/>
    </row>
    <row r="17931" spans="1:1" hidden="1">
      <c r="A17931" s="5"/>
    </row>
    <row r="17932" spans="1:1" hidden="1">
      <c r="A17932" s="5"/>
    </row>
    <row r="17933" spans="1:1" hidden="1">
      <c r="A17933" s="5"/>
    </row>
    <row r="17934" spans="1:1" hidden="1">
      <c r="A17934" s="5"/>
    </row>
    <row r="17935" spans="1:1" hidden="1">
      <c r="A17935" s="5"/>
    </row>
    <row r="17936" spans="1:1" hidden="1">
      <c r="A17936" s="5"/>
    </row>
    <row r="17937" spans="1:1" hidden="1">
      <c r="A17937" s="5"/>
    </row>
    <row r="17938" spans="1:1" hidden="1">
      <c r="A17938" s="5"/>
    </row>
    <row r="17939" spans="1:1" hidden="1">
      <c r="A17939" s="5"/>
    </row>
    <row r="17940" spans="1:1" hidden="1">
      <c r="A17940" s="5"/>
    </row>
    <row r="17941" spans="1:1" hidden="1">
      <c r="A17941" s="5"/>
    </row>
    <row r="17942" spans="1:1" hidden="1">
      <c r="A17942" s="5"/>
    </row>
    <row r="17943" spans="1:1" hidden="1">
      <c r="A17943" s="5"/>
    </row>
    <row r="17944" spans="1:1" hidden="1">
      <c r="A17944" s="5"/>
    </row>
    <row r="17945" spans="1:1" hidden="1">
      <c r="A17945" s="5"/>
    </row>
    <row r="17946" spans="1:1" hidden="1">
      <c r="A17946" s="5"/>
    </row>
    <row r="17947" spans="1:1" hidden="1">
      <c r="A17947" s="5"/>
    </row>
    <row r="17948" spans="1:1" hidden="1">
      <c r="A17948" s="5"/>
    </row>
    <row r="17949" spans="1:1" hidden="1">
      <c r="A17949" s="5"/>
    </row>
    <row r="17950" spans="1:1" hidden="1">
      <c r="A17950" s="5"/>
    </row>
    <row r="17951" spans="1:1" hidden="1">
      <c r="A17951" s="5"/>
    </row>
    <row r="17952" spans="1:1" hidden="1">
      <c r="A17952" s="5"/>
    </row>
    <row r="17953" spans="1:1" hidden="1">
      <c r="A17953" s="5"/>
    </row>
    <row r="17954" spans="1:1" hidden="1">
      <c r="A17954" s="5"/>
    </row>
    <row r="17955" spans="1:1" hidden="1">
      <c r="A17955" s="5"/>
    </row>
    <row r="17956" spans="1:1" hidden="1">
      <c r="A17956" s="5"/>
    </row>
    <row r="17957" spans="1:1" hidden="1">
      <c r="A17957" s="5"/>
    </row>
    <row r="17958" spans="1:1" hidden="1">
      <c r="A17958" s="5"/>
    </row>
    <row r="17959" spans="1:1" hidden="1">
      <c r="A17959" s="5"/>
    </row>
    <row r="17960" spans="1:1" hidden="1">
      <c r="A17960" s="5"/>
    </row>
    <row r="17961" spans="1:1" hidden="1">
      <c r="A17961" s="5"/>
    </row>
    <row r="17962" spans="1:1" hidden="1">
      <c r="A17962" s="5"/>
    </row>
    <row r="17963" spans="1:1" hidden="1">
      <c r="A17963" s="5"/>
    </row>
    <row r="17964" spans="1:1" hidden="1">
      <c r="A17964" s="5"/>
    </row>
    <row r="17965" spans="1:1" hidden="1">
      <c r="A17965" s="5"/>
    </row>
    <row r="17966" spans="1:1" hidden="1">
      <c r="A17966" s="5"/>
    </row>
    <row r="17967" spans="1:1" hidden="1">
      <c r="A17967" s="5"/>
    </row>
    <row r="17968" spans="1:1" hidden="1">
      <c r="A17968" s="5"/>
    </row>
    <row r="17969" spans="1:1" hidden="1">
      <c r="A17969" s="5"/>
    </row>
    <row r="17970" spans="1:1" hidden="1">
      <c r="A17970" s="5"/>
    </row>
    <row r="17971" spans="1:1" hidden="1">
      <c r="A17971" s="5"/>
    </row>
    <row r="17972" spans="1:1" hidden="1">
      <c r="A17972" s="5"/>
    </row>
    <row r="17973" spans="1:1" hidden="1">
      <c r="A17973" s="5"/>
    </row>
    <row r="17974" spans="1:1" hidden="1">
      <c r="A17974" s="5"/>
    </row>
    <row r="17975" spans="1:1" hidden="1">
      <c r="A17975" s="5"/>
    </row>
    <row r="17976" spans="1:1" hidden="1">
      <c r="A17976" s="5"/>
    </row>
    <row r="17977" spans="1:1" hidden="1">
      <c r="A17977" s="5"/>
    </row>
    <row r="17978" spans="1:1" hidden="1">
      <c r="A17978" s="5"/>
    </row>
    <row r="17979" spans="1:1" hidden="1">
      <c r="A17979" s="5"/>
    </row>
    <row r="17980" spans="1:1" hidden="1">
      <c r="A17980" s="5"/>
    </row>
    <row r="17981" spans="1:1" hidden="1">
      <c r="A17981" s="5"/>
    </row>
    <row r="17982" spans="1:1" hidden="1">
      <c r="A17982" s="5"/>
    </row>
    <row r="17983" spans="1:1" hidden="1">
      <c r="A17983" s="5"/>
    </row>
    <row r="17984" spans="1:1" hidden="1">
      <c r="A17984" s="5"/>
    </row>
    <row r="17985" spans="1:1" hidden="1">
      <c r="A17985" s="5"/>
    </row>
    <row r="17986" spans="1:1" hidden="1">
      <c r="A17986" s="5"/>
    </row>
    <row r="17987" spans="1:1" hidden="1">
      <c r="A17987" s="5"/>
    </row>
    <row r="17988" spans="1:1" hidden="1">
      <c r="A17988" s="5"/>
    </row>
    <row r="17989" spans="1:1" hidden="1">
      <c r="A17989" s="5"/>
    </row>
    <row r="17990" spans="1:1" hidden="1">
      <c r="A17990" s="5"/>
    </row>
    <row r="17991" spans="1:1" hidden="1">
      <c r="A17991" s="5"/>
    </row>
    <row r="17992" spans="1:1" hidden="1">
      <c r="A17992" s="5"/>
    </row>
    <row r="17993" spans="1:1" hidden="1">
      <c r="A17993" s="5"/>
    </row>
    <row r="17994" spans="1:1" hidden="1">
      <c r="A17994" s="5"/>
    </row>
    <row r="17995" spans="1:1" hidden="1">
      <c r="A17995" s="5"/>
    </row>
    <row r="17996" spans="1:1" hidden="1">
      <c r="A17996" s="5"/>
    </row>
    <row r="17997" spans="1:1" hidden="1">
      <c r="A17997" s="5"/>
    </row>
    <row r="17998" spans="1:1" hidden="1">
      <c r="A17998" s="5"/>
    </row>
    <row r="17999" spans="1:1" hidden="1">
      <c r="A17999" s="5"/>
    </row>
    <row r="18000" spans="1:1" hidden="1">
      <c r="A18000" s="5"/>
    </row>
    <row r="18001" spans="1:1" hidden="1">
      <c r="A18001" s="5"/>
    </row>
    <row r="18002" spans="1:1" hidden="1">
      <c r="A18002" s="5"/>
    </row>
    <row r="18003" spans="1:1" hidden="1">
      <c r="A18003" s="5"/>
    </row>
    <row r="18004" spans="1:1" hidden="1">
      <c r="A18004" s="5"/>
    </row>
    <row r="18005" spans="1:1" hidden="1">
      <c r="A18005" s="5"/>
    </row>
    <row r="18006" spans="1:1" hidden="1">
      <c r="A18006" s="5"/>
    </row>
    <row r="18007" spans="1:1" hidden="1">
      <c r="A18007" s="5"/>
    </row>
    <row r="18008" spans="1:1" hidden="1">
      <c r="A18008" s="5"/>
    </row>
    <row r="18009" spans="1:1" hidden="1">
      <c r="A18009" s="5"/>
    </row>
    <row r="18010" spans="1:1" hidden="1">
      <c r="A18010" s="5"/>
    </row>
    <row r="18011" spans="1:1" hidden="1">
      <c r="A18011" s="5"/>
    </row>
    <row r="18012" spans="1:1" hidden="1">
      <c r="A18012" s="5"/>
    </row>
    <row r="18013" spans="1:1" hidden="1">
      <c r="A18013" s="5"/>
    </row>
    <row r="18014" spans="1:1" hidden="1">
      <c r="A18014" s="5"/>
    </row>
    <row r="18015" spans="1:1" hidden="1">
      <c r="A18015" s="5"/>
    </row>
    <row r="18016" spans="1:1" hidden="1">
      <c r="A18016" s="5"/>
    </row>
    <row r="18017" spans="1:1" hidden="1">
      <c r="A18017" s="5"/>
    </row>
    <row r="18018" spans="1:1" hidden="1">
      <c r="A18018" s="5"/>
    </row>
    <row r="18019" spans="1:1" hidden="1">
      <c r="A18019" s="5"/>
    </row>
    <row r="18020" spans="1:1" hidden="1">
      <c r="A18020" s="5"/>
    </row>
    <row r="18021" spans="1:1" hidden="1">
      <c r="A18021" s="5"/>
    </row>
    <row r="18022" spans="1:1" hidden="1">
      <c r="A18022" s="5"/>
    </row>
    <row r="18023" spans="1:1" hidden="1">
      <c r="A18023" s="5"/>
    </row>
    <row r="18024" spans="1:1" hidden="1">
      <c r="A18024" s="5"/>
    </row>
    <row r="18025" spans="1:1" hidden="1">
      <c r="A18025" s="5"/>
    </row>
    <row r="18026" spans="1:1" hidden="1">
      <c r="A18026" s="5"/>
    </row>
    <row r="18027" spans="1:1" hidden="1">
      <c r="A18027" s="5"/>
    </row>
    <row r="18028" spans="1:1" hidden="1">
      <c r="A18028" s="5"/>
    </row>
    <row r="18029" spans="1:1" hidden="1">
      <c r="A18029" s="5"/>
    </row>
    <row r="18030" spans="1:1" hidden="1">
      <c r="A18030" s="5"/>
    </row>
    <row r="18031" spans="1:1" hidden="1">
      <c r="A18031" s="5"/>
    </row>
    <row r="18032" spans="1:1" hidden="1">
      <c r="A18032" s="5"/>
    </row>
    <row r="18033" spans="1:1" hidden="1">
      <c r="A18033" s="5"/>
    </row>
    <row r="18034" spans="1:1" hidden="1">
      <c r="A18034" s="5"/>
    </row>
    <row r="18035" spans="1:1" hidden="1">
      <c r="A18035" s="5"/>
    </row>
    <row r="18036" spans="1:1" hidden="1">
      <c r="A18036" s="5"/>
    </row>
    <row r="18037" spans="1:1" hidden="1">
      <c r="A18037" s="5"/>
    </row>
    <row r="18038" spans="1:1" hidden="1">
      <c r="A18038" s="5"/>
    </row>
    <row r="18039" spans="1:1" hidden="1">
      <c r="A18039" s="5"/>
    </row>
    <row r="18040" spans="1:1" hidden="1">
      <c r="A18040" s="5"/>
    </row>
    <row r="18041" spans="1:1" hidden="1">
      <c r="A18041" s="5"/>
    </row>
    <row r="18042" spans="1:1" hidden="1">
      <c r="A18042" s="5"/>
    </row>
    <row r="18043" spans="1:1" hidden="1">
      <c r="A18043" s="5"/>
    </row>
    <row r="18044" spans="1:1" hidden="1">
      <c r="A18044" s="5"/>
    </row>
    <row r="18045" spans="1:1" hidden="1">
      <c r="A18045" s="5"/>
    </row>
    <row r="18046" spans="1:1" hidden="1">
      <c r="A18046" s="5"/>
    </row>
    <row r="18047" spans="1:1" hidden="1">
      <c r="A18047" s="5"/>
    </row>
    <row r="18048" spans="1:1" hidden="1">
      <c r="A18048" s="5"/>
    </row>
    <row r="18049" spans="1:1" hidden="1">
      <c r="A18049" s="5"/>
    </row>
    <row r="18050" spans="1:1" hidden="1">
      <c r="A18050" s="5"/>
    </row>
    <row r="18051" spans="1:1" hidden="1">
      <c r="A18051" s="5"/>
    </row>
    <row r="18052" spans="1:1" hidden="1">
      <c r="A18052" s="5"/>
    </row>
    <row r="18053" spans="1:1" hidden="1">
      <c r="A18053" s="5"/>
    </row>
    <row r="18054" spans="1:1" hidden="1">
      <c r="A18054" s="5"/>
    </row>
    <row r="18055" spans="1:1" hidden="1">
      <c r="A18055" s="5"/>
    </row>
    <row r="18056" spans="1:1" hidden="1">
      <c r="A18056" s="5"/>
    </row>
    <row r="18057" spans="1:1" hidden="1">
      <c r="A18057" s="5"/>
    </row>
    <row r="18058" spans="1:1" hidden="1">
      <c r="A18058" s="5"/>
    </row>
    <row r="18059" spans="1:1" hidden="1">
      <c r="A18059" s="5"/>
    </row>
    <row r="18060" spans="1:1" hidden="1">
      <c r="A18060" s="5"/>
    </row>
    <row r="18061" spans="1:1" hidden="1">
      <c r="A18061" s="5"/>
    </row>
    <row r="18062" spans="1:1" hidden="1">
      <c r="A18062" s="5"/>
    </row>
    <row r="18063" spans="1:1" hidden="1">
      <c r="A18063" s="5"/>
    </row>
    <row r="18064" spans="1:1" hidden="1">
      <c r="A18064" s="5"/>
    </row>
    <row r="18065" spans="1:1" hidden="1">
      <c r="A18065" s="5"/>
    </row>
    <row r="18066" spans="1:1" hidden="1">
      <c r="A18066" s="5"/>
    </row>
    <row r="18067" spans="1:1" hidden="1">
      <c r="A18067" s="5"/>
    </row>
    <row r="18068" spans="1:1" hidden="1">
      <c r="A18068" s="5"/>
    </row>
    <row r="18069" spans="1:1" hidden="1">
      <c r="A18069" s="5"/>
    </row>
    <row r="18070" spans="1:1" hidden="1">
      <c r="A18070" s="5"/>
    </row>
    <row r="18071" spans="1:1" hidden="1">
      <c r="A18071" s="5"/>
    </row>
    <row r="18072" spans="1:1" hidden="1">
      <c r="A18072" s="5"/>
    </row>
    <row r="18073" spans="1:1" hidden="1">
      <c r="A18073" s="5"/>
    </row>
    <row r="18074" spans="1:1" hidden="1">
      <c r="A18074" s="5"/>
    </row>
    <row r="18075" spans="1:1" hidden="1">
      <c r="A18075" s="5"/>
    </row>
    <row r="18076" spans="1:1" hidden="1">
      <c r="A18076" s="5"/>
    </row>
    <row r="18077" spans="1:1" hidden="1">
      <c r="A18077" s="5"/>
    </row>
    <row r="18078" spans="1:1" hidden="1">
      <c r="A18078" s="5"/>
    </row>
    <row r="18079" spans="1:1" hidden="1">
      <c r="A18079" s="5"/>
    </row>
    <row r="18080" spans="1:1" hidden="1">
      <c r="A18080" s="5"/>
    </row>
    <row r="18081" spans="1:1" hidden="1">
      <c r="A18081" s="5"/>
    </row>
    <row r="18082" spans="1:1" hidden="1">
      <c r="A18082" s="5"/>
    </row>
    <row r="18083" spans="1:1" hidden="1">
      <c r="A18083" s="5"/>
    </row>
    <row r="18084" spans="1:1" hidden="1">
      <c r="A18084" s="5"/>
    </row>
    <row r="18085" spans="1:1" hidden="1">
      <c r="A18085" s="5"/>
    </row>
    <row r="18086" spans="1:1" hidden="1">
      <c r="A18086" s="5"/>
    </row>
    <row r="18087" spans="1:1" hidden="1">
      <c r="A18087" s="5"/>
    </row>
    <row r="18088" spans="1:1" hidden="1">
      <c r="A18088" s="5"/>
    </row>
    <row r="18089" spans="1:1" hidden="1">
      <c r="A18089" s="5"/>
    </row>
    <row r="18090" spans="1:1" hidden="1">
      <c r="A18090" s="5"/>
    </row>
    <row r="18091" spans="1:1" hidden="1">
      <c r="A18091" s="5"/>
    </row>
    <row r="18092" spans="1:1" hidden="1">
      <c r="A18092" s="5"/>
    </row>
    <row r="18093" spans="1:1" hidden="1">
      <c r="A18093" s="5"/>
    </row>
    <row r="18094" spans="1:1" hidden="1">
      <c r="A18094" s="5"/>
    </row>
    <row r="18095" spans="1:1" hidden="1">
      <c r="A18095" s="5"/>
    </row>
    <row r="18096" spans="1:1" hidden="1">
      <c r="A18096" s="5"/>
    </row>
    <row r="18097" spans="1:1" hidden="1">
      <c r="A18097" s="5"/>
    </row>
    <row r="18098" spans="1:1" hidden="1">
      <c r="A18098" s="5"/>
    </row>
    <row r="18099" spans="1:1" hidden="1">
      <c r="A18099" s="5"/>
    </row>
    <row r="18100" spans="1:1" hidden="1">
      <c r="A18100" s="5"/>
    </row>
    <row r="18101" spans="1:1" hidden="1">
      <c r="A18101" s="5"/>
    </row>
    <row r="18102" spans="1:1" hidden="1">
      <c r="A18102" s="5"/>
    </row>
    <row r="18103" spans="1:1" hidden="1">
      <c r="A18103" s="5"/>
    </row>
    <row r="18104" spans="1:1" hidden="1">
      <c r="A18104" s="5"/>
    </row>
    <row r="18105" spans="1:1" hidden="1">
      <c r="A18105" s="5"/>
    </row>
    <row r="18106" spans="1:1" hidden="1">
      <c r="A18106" s="5"/>
    </row>
    <row r="18107" spans="1:1" hidden="1">
      <c r="A18107" s="5"/>
    </row>
    <row r="18108" spans="1:1" hidden="1">
      <c r="A18108" s="5"/>
    </row>
    <row r="18109" spans="1:1" hidden="1">
      <c r="A18109" s="5"/>
    </row>
    <row r="18110" spans="1:1" hidden="1">
      <c r="A18110" s="5"/>
    </row>
    <row r="18111" spans="1:1" hidden="1">
      <c r="A18111" s="5"/>
    </row>
    <row r="18112" spans="1:1" hidden="1">
      <c r="A18112" s="5"/>
    </row>
    <row r="18113" spans="1:1" hidden="1">
      <c r="A18113" s="5"/>
    </row>
    <row r="18114" spans="1:1" hidden="1">
      <c r="A18114" s="5"/>
    </row>
    <row r="18115" spans="1:1" hidden="1">
      <c r="A18115" s="5"/>
    </row>
    <row r="18116" spans="1:1" hidden="1">
      <c r="A18116" s="5"/>
    </row>
    <row r="18117" spans="1:1" hidden="1">
      <c r="A18117" s="5"/>
    </row>
    <row r="18118" spans="1:1" hidden="1">
      <c r="A18118" s="5"/>
    </row>
    <row r="18119" spans="1:1" hidden="1">
      <c r="A18119" s="5"/>
    </row>
    <row r="18120" spans="1:1" hidden="1">
      <c r="A18120" s="5"/>
    </row>
    <row r="18121" spans="1:1" hidden="1">
      <c r="A18121" s="5"/>
    </row>
    <row r="18122" spans="1:1" hidden="1">
      <c r="A18122" s="5"/>
    </row>
    <row r="18123" spans="1:1" hidden="1">
      <c r="A18123" s="5"/>
    </row>
    <row r="18124" spans="1:1" hidden="1">
      <c r="A18124" s="5"/>
    </row>
    <row r="18125" spans="1:1" hidden="1">
      <c r="A18125" s="5"/>
    </row>
    <row r="18126" spans="1:1" hidden="1">
      <c r="A18126" s="5"/>
    </row>
    <row r="18127" spans="1:1" hidden="1">
      <c r="A18127" s="5"/>
    </row>
    <row r="18128" spans="1:1" hidden="1">
      <c r="A18128" s="5"/>
    </row>
    <row r="18129" spans="1:1" hidden="1">
      <c r="A18129" s="5"/>
    </row>
    <row r="18130" spans="1:1" hidden="1">
      <c r="A18130" s="5"/>
    </row>
    <row r="18131" spans="1:1" hidden="1">
      <c r="A18131" s="5"/>
    </row>
    <row r="18132" spans="1:1" hidden="1">
      <c r="A18132" s="5"/>
    </row>
    <row r="18133" spans="1:1" hidden="1">
      <c r="A18133" s="5"/>
    </row>
    <row r="18134" spans="1:1" hidden="1">
      <c r="A18134" s="5"/>
    </row>
    <row r="18135" spans="1:1" hidden="1">
      <c r="A18135" s="5"/>
    </row>
    <row r="18136" spans="1:1" hidden="1">
      <c r="A18136" s="5"/>
    </row>
    <row r="18137" spans="1:1" hidden="1">
      <c r="A18137" s="5"/>
    </row>
    <row r="18138" spans="1:1" hidden="1">
      <c r="A18138" s="5"/>
    </row>
    <row r="18139" spans="1:1" hidden="1">
      <c r="A18139" s="5"/>
    </row>
    <row r="18140" spans="1:1" hidden="1">
      <c r="A18140" s="5"/>
    </row>
    <row r="18141" spans="1:1" hidden="1">
      <c r="A18141" s="5"/>
    </row>
    <row r="18142" spans="1:1" hidden="1">
      <c r="A18142" s="5"/>
    </row>
    <row r="18143" spans="1:1" hidden="1">
      <c r="A18143" s="5"/>
    </row>
    <row r="18144" spans="1:1" hidden="1">
      <c r="A18144" s="5"/>
    </row>
    <row r="18145" spans="1:1" hidden="1">
      <c r="A18145" s="5"/>
    </row>
    <row r="18146" spans="1:1" hidden="1">
      <c r="A18146" s="5"/>
    </row>
    <row r="18147" spans="1:1" hidden="1">
      <c r="A18147" s="5"/>
    </row>
    <row r="18148" spans="1:1" hidden="1">
      <c r="A18148" s="5"/>
    </row>
    <row r="18149" spans="1:1" hidden="1">
      <c r="A18149" s="5"/>
    </row>
    <row r="18150" spans="1:1" hidden="1">
      <c r="A18150" s="5"/>
    </row>
    <row r="18151" spans="1:1" hidden="1">
      <c r="A18151" s="5"/>
    </row>
    <row r="18152" spans="1:1" hidden="1">
      <c r="A18152" s="5"/>
    </row>
    <row r="18153" spans="1:1" hidden="1">
      <c r="A18153" s="5"/>
    </row>
    <row r="18154" spans="1:1" hidden="1">
      <c r="A18154" s="5"/>
    </row>
    <row r="18155" spans="1:1" hidden="1">
      <c r="A18155" s="5"/>
    </row>
    <row r="18156" spans="1:1" hidden="1">
      <c r="A18156" s="5"/>
    </row>
    <row r="18157" spans="1:1" hidden="1">
      <c r="A18157" s="5"/>
    </row>
    <row r="18158" spans="1:1" hidden="1">
      <c r="A18158" s="5"/>
    </row>
    <row r="18159" spans="1:1" hidden="1">
      <c r="A18159" s="5"/>
    </row>
    <row r="18160" spans="1:1" hidden="1">
      <c r="A18160" s="5"/>
    </row>
    <row r="18161" spans="1:1" hidden="1">
      <c r="A18161" s="5"/>
    </row>
    <row r="18162" spans="1:1" hidden="1">
      <c r="A18162" s="5"/>
    </row>
    <row r="18163" spans="1:1" hidden="1">
      <c r="A18163" s="5"/>
    </row>
    <row r="18164" spans="1:1" hidden="1">
      <c r="A18164" s="5"/>
    </row>
    <row r="18165" spans="1:1" hidden="1">
      <c r="A18165" s="5"/>
    </row>
    <row r="18166" spans="1:1" hidden="1">
      <c r="A18166" s="5"/>
    </row>
    <row r="18167" spans="1:1" hidden="1">
      <c r="A18167" s="5"/>
    </row>
    <row r="18168" spans="1:1" hidden="1">
      <c r="A18168" s="5"/>
    </row>
    <row r="18169" spans="1:1" hidden="1">
      <c r="A18169" s="5"/>
    </row>
    <row r="18170" spans="1:1" hidden="1">
      <c r="A18170" s="5"/>
    </row>
    <row r="18171" spans="1:1" hidden="1">
      <c r="A18171" s="5"/>
    </row>
    <row r="18172" spans="1:1" hidden="1">
      <c r="A18172" s="5"/>
    </row>
    <row r="18173" spans="1:1" hidden="1">
      <c r="A18173" s="5"/>
    </row>
    <row r="18174" spans="1:1" hidden="1">
      <c r="A18174" s="5"/>
    </row>
    <row r="18175" spans="1:1" hidden="1">
      <c r="A18175" s="5"/>
    </row>
    <row r="18176" spans="1:1" hidden="1">
      <c r="A18176" s="5"/>
    </row>
    <row r="18177" spans="1:1" hidden="1">
      <c r="A18177" s="5"/>
    </row>
    <row r="18178" spans="1:1" hidden="1">
      <c r="A18178" s="5"/>
    </row>
    <row r="18179" spans="1:1" hidden="1">
      <c r="A18179" s="5"/>
    </row>
    <row r="18180" spans="1:1" hidden="1">
      <c r="A18180" s="5"/>
    </row>
    <row r="18181" spans="1:1" hidden="1">
      <c r="A18181" s="5"/>
    </row>
    <row r="18182" spans="1:1" hidden="1">
      <c r="A18182" s="5"/>
    </row>
    <row r="18183" spans="1:1" hidden="1">
      <c r="A18183" s="5"/>
    </row>
    <row r="18184" spans="1:1" hidden="1">
      <c r="A18184" s="5"/>
    </row>
    <row r="18185" spans="1:1" hidden="1">
      <c r="A18185" s="5"/>
    </row>
    <row r="18186" spans="1:1" hidden="1">
      <c r="A18186" s="5"/>
    </row>
    <row r="18187" spans="1:1" hidden="1">
      <c r="A18187" s="5"/>
    </row>
    <row r="18188" spans="1:1" hidden="1">
      <c r="A18188" s="5"/>
    </row>
    <row r="18189" spans="1:1" hidden="1">
      <c r="A18189" s="5"/>
    </row>
    <row r="18190" spans="1:1" hidden="1">
      <c r="A18190" s="5"/>
    </row>
    <row r="18191" spans="1:1" hidden="1">
      <c r="A18191" s="5"/>
    </row>
    <row r="18192" spans="1:1" hidden="1">
      <c r="A18192" s="5"/>
    </row>
    <row r="18193" spans="1:1" hidden="1">
      <c r="A18193" s="5"/>
    </row>
    <row r="18194" spans="1:1" hidden="1">
      <c r="A18194" s="5"/>
    </row>
    <row r="18195" spans="1:1" hidden="1">
      <c r="A18195" s="5"/>
    </row>
    <row r="18196" spans="1:1" hidden="1">
      <c r="A18196" s="5"/>
    </row>
    <row r="18197" spans="1:1" hidden="1">
      <c r="A18197" s="5"/>
    </row>
    <row r="18198" spans="1:1" hidden="1">
      <c r="A18198" s="5"/>
    </row>
    <row r="18199" spans="1:1" hidden="1">
      <c r="A18199" s="5"/>
    </row>
    <row r="18200" spans="1:1" hidden="1">
      <c r="A18200" s="5"/>
    </row>
    <row r="18201" spans="1:1" hidden="1">
      <c r="A18201" s="5"/>
    </row>
    <row r="18202" spans="1:1" hidden="1">
      <c r="A18202" s="5"/>
    </row>
    <row r="18203" spans="1:1" hidden="1">
      <c r="A18203" s="5"/>
    </row>
    <row r="18204" spans="1:1" hidden="1">
      <c r="A18204" s="5"/>
    </row>
    <row r="18205" spans="1:1" hidden="1">
      <c r="A18205" s="5"/>
    </row>
    <row r="18206" spans="1:1" hidden="1">
      <c r="A18206" s="5"/>
    </row>
    <row r="18207" spans="1:1" hidden="1">
      <c r="A18207" s="5"/>
    </row>
    <row r="18208" spans="1:1" hidden="1">
      <c r="A18208" s="5"/>
    </row>
    <row r="18209" spans="1:1" hidden="1">
      <c r="A18209" s="5"/>
    </row>
    <row r="18210" spans="1:1" hidden="1">
      <c r="A18210" s="5"/>
    </row>
    <row r="18211" spans="1:1" hidden="1">
      <c r="A18211" s="5"/>
    </row>
    <row r="18212" spans="1:1" hidden="1">
      <c r="A18212" s="5"/>
    </row>
    <row r="18213" spans="1:1" hidden="1">
      <c r="A18213" s="5"/>
    </row>
    <row r="18214" spans="1:1" hidden="1">
      <c r="A18214" s="5"/>
    </row>
    <row r="18215" spans="1:1" hidden="1">
      <c r="A18215" s="5"/>
    </row>
    <row r="18216" spans="1:1" hidden="1">
      <c r="A18216" s="5"/>
    </row>
    <row r="18217" spans="1:1" hidden="1">
      <c r="A18217" s="5"/>
    </row>
    <row r="18218" spans="1:1" hidden="1">
      <c r="A18218" s="5"/>
    </row>
    <row r="18219" spans="1:1" hidden="1">
      <c r="A18219" s="5"/>
    </row>
    <row r="18220" spans="1:1" hidden="1">
      <c r="A18220" s="5"/>
    </row>
    <row r="18221" spans="1:1" hidden="1">
      <c r="A18221" s="5"/>
    </row>
    <row r="18222" spans="1:1" hidden="1">
      <c r="A18222" s="5"/>
    </row>
    <row r="18223" spans="1:1" hidden="1">
      <c r="A18223" s="5"/>
    </row>
    <row r="18224" spans="1:1" hidden="1">
      <c r="A18224" s="5"/>
    </row>
    <row r="18225" spans="1:1" hidden="1">
      <c r="A18225" s="5"/>
    </row>
    <row r="18226" spans="1:1" hidden="1">
      <c r="A18226" s="5"/>
    </row>
    <row r="18227" spans="1:1" hidden="1">
      <c r="A18227" s="5"/>
    </row>
    <row r="18228" spans="1:1" hidden="1">
      <c r="A18228" s="5"/>
    </row>
    <row r="18229" spans="1:1" hidden="1">
      <c r="A18229" s="5"/>
    </row>
    <row r="18230" spans="1:1" hidden="1">
      <c r="A18230" s="5"/>
    </row>
    <row r="18231" spans="1:1" hidden="1">
      <c r="A18231" s="5"/>
    </row>
    <row r="18232" spans="1:1" hidden="1">
      <c r="A18232" s="5"/>
    </row>
    <row r="18233" spans="1:1" hidden="1">
      <c r="A18233" s="5"/>
    </row>
    <row r="18234" spans="1:1" hidden="1">
      <c r="A18234" s="5"/>
    </row>
    <row r="18235" spans="1:1" hidden="1">
      <c r="A18235" s="5"/>
    </row>
    <row r="18236" spans="1:1" hidden="1">
      <c r="A18236" s="5"/>
    </row>
    <row r="18237" spans="1:1" hidden="1">
      <c r="A18237" s="5"/>
    </row>
    <row r="18238" spans="1:1" hidden="1">
      <c r="A18238" s="5"/>
    </row>
    <row r="18239" spans="1:1" hidden="1">
      <c r="A18239" s="5"/>
    </row>
    <row r="18240" spans="1:1" hidden="1">
      <c r="A18240" s="5"/>
    </row>
    <row r="18241" spans="1:1" hidden="1">
      <c r="A18241" s="5"/>
    </row>
    <row r="18242" spans="1:1" hidden="1">
      <c r="A18242" s="5"/>
    </row>
    <row r="18243" spans="1:1" hidden="1">
      <c r="A18243" s="5"/>
    </row>
    <row r="18244" spans="1:1" hidden="1">
      <c r="A18244" s="5"/>
    </row>
    <row r="18245" spans="1:1" hidden="1">
      <c r="A18245" s="5"/>
    </row>
    <row r="18246" spans="1:1" hidden="1">
      <c r="A18246" s="5"/>
    </row>
    <row r="18247" spans="1:1" hidden="1">
      <c r="A18247" s="5"/>
    </row>
    <row r="18248" spans="1:1" hidden="1">
      <c r="A18248" s="5"/>
    </row>
    <row r="18249" spans="1:1" hidden="1">
      <c r="A18249" s="5"/>
    </row>
    <row r="18250" spans="1:1" hidden="1">
      <c r="A18250" s="5"/>
    </row>
    <row r="18251" spans="1:1" hidden="1">
      <c r="A18251" s="5"/>
    </row>
    <row r="18252" spans="1:1" hidden="1">
      <c r="A18252" s="5"/>
    </row>
    <row r="18253" spans="1:1" hidden="1">
      <c r="A18253" s="5"/>
    </row>
    <row r="18254" spans="1:1" hidden="1">
      <c r="A18254" s="5"/>
    </row>
    <row r="18255" spans="1:1" hidden="1">
      <c r="A18255" s="5"/>
    </row>
    <row r="18256" spans="1:1" hidden="1">
      <c r="A18256" s="5"/>
    </row>
    <row r="18257" spans="1:1" hidden="1">
      <c r="A18257" s="5"/>
    </row>
    <row r="18258" spans="1:1" hidden="1">
      <c r="A18258" s="5"/>
    </row>
    <row r="18259" spans="1:1" hidden="1">
      <c r="A18259" s="5"/>
    </row>
    <row r="18260" spans="1:1" hidden="1">
      <c r="A18260" s="5"/>
    </row>
    <row r="18261" spans="1:1" hidden="1">
      <c r="A18261" s="5"/>
    </row>
    <row r="18262" spans="1:1" hidden="1">
      <c r="A18262" s="5"/>
    </row>
    <row r="18263" spans="1:1" hidden="1">
      <c r="A18263" s="5"/>
    </row>
    <row r="18264" spans="1:1" hidden="1">
      <c r="A18264" s="5"/>
    </row>
    <row r="18265" spans="1:1" hidden="1">
      <c r="A18265" s="5"/>
    </row>
    <row r="18266" spans="1:1" hidden="1">
      <c r="A18266" s="5"/>
    </row>
    <row r="18267" spans="1:1" hidden="1">
      <c r="A18267" s="5"/>
    </row>
    <row r="18268" spans="1:1" hidden="1">
      <c r="A18268" s="5"/>
    </row>
    <row r="18269" spans="1:1" hidden="1">
      <c r="A18269" s="5"/>
    </row>
    <row r="18270" spans="1:1" hidden="1">
      <c r="A18270" s="5"/>
    </row>
    <row r="18271" spans="1:1" hidden="1">
      <c r="A18271" s="5"/>
    </row>
    <row r="18272" spans="1:1" hidden="1">
      <c r="A18272" s="5"/>
    </row>
    <row r="18273" spans="1:1" hidden="1">
      <c r="A18273" s="5"/>
    </row>
    <row r="18274" spans="1:1" hidden="1">
      <c r="A18274" s="5"/>
    </row>
    <row r="18275" spans="1:1" hidden="1">
      <c r="A18275" s="5"/>
    </row>
    <row r="18276" spans="1:1" hidden="1">
      <c r="A18276" s="5"/>
    </row>
    <row r="18277" spans="1:1" hidden="1">
      <c r="A18277" s="5"/>
    </row>
    <row r="18278" spans="1:1" hidden="1">
      <c r="A18278" s="5"/>
    </row>
    <row r="18279" spans="1:1" hidden="1">
      <c r="A18279" s="5"/>
    </row>
    <row r="18280" spans="1:1" hidden="1">
      <c r="A18280" s="5"/>
    </row>
    <row r="18281" spans="1:1" hidden="1">
      <c r="A18281" s="5"/>
    </row>
    <row r="18282" spans="1:1" hidden="1">
      <c r="A18282" s="5"/>
    </row>
    <row r="18283" spans="1:1" hidden="1">
      <c r="A18283" s="5"/>
    </row>
    <row r="18284" spans="1:1" hidden="1">
      <c r="A18284" s="5"/>
    </row>
    <row r="18285" spans="1:1" hidden="1">
      <c r="A18285" s="5"/>
    </row>
    <row r="18286" spans="1:1" hidden="1">
      <c r="A18286" s="5"/>
    </row>
    <row r="18287" spans="1:1" hidden="1">
      <c r="A18287" s="5"/>
    </row>
    <row r="18288" spans="1:1" hidden="1">
      <c r="A18288" s="5"/>
    </row>
    <row r="18289" spans="1:1" hidden="1">
      <c r="A18289" s="5"/>
    </row>
    <row r="18290" spans="1:1" hidden="1">
      <c r="A18290" s="5"/>
    </row>
    <row r="18291" spans="1:1" hidden="1">
      <c r="A18291" s="5"/>
    </row>
    <row r="18292" spans="1:1" hidden="1">
      <c r="A18292" s="5"/>
    </row>
    <row r="18293" spans="1:1" hidden="1">
      <c r="A18293" s="5"/>
    </row>
    <row r="18294" spans="1:1" hidden="1">
      <c r="A18294" s="5"/>
    </row>
    <row r="18295" spans="1:1" hidden="1">
      <c r="A18295" s="5"/>
    </row>
    <row r="18296" spans="1:1" hidden="1">
      <c r="A18296" s="5"/>
    </row>
    <row r="18297" spans="1:1" hidden="1">
      <c r="A18297" s="5"/>
    </row>
    <row r="18298" spans="1:1" hidden="1">
      <c r="A18298" s="5"/>
    </row>
    <row r="18299" spans="1:1" hidden="1">
      <c r="A18299" s="5"/>
    </row>
    <row r="18300" spans="1:1" hidden="1">
      <c r="A18300" s="5"/>
    </row>
    <row r="18301" spans="1:1" hidden="1">
      <c r="A18301" s="5"/>
    </row>
    <row r="18302" spans="1:1" hidden="1">
      <c r="A18302" s="5"/>
    </row>
    <row r="18303" spans="1:1" hidden="1">
      <c r="A18303" s="5"/>
    </row>
    <row r="18304" spans="1:1" hidden="1">
      <c r="A18304" s="5"/>
    </row>
    <row r="18305" spans="1:1" hidden="1">
      <c r="A18305" s="5"/>
    </row>
    <row r="18306" spans="1:1" hidden="1">
      <c r="A18306" s="5"/>
    </row>
    <row r="18307" spans="1:1" hidden="1">
      <c r="A18307" s="5"/>
    </row>
    <row r="18308" spans="1:1" hidden="1">
      <c r="A18308" s="5"/>
    </row>
    <row r="18309" spans="1:1" hidden="1">
      <c r="A18309" s="5"/>
    </row>
    <row r="18310" spans="1:1" hidden="1">
      <c r="A18310" s="5"/>
    </row>
    <row r="18311" spans="1:1" hidden="1">
      <c r="A18311" s="5"/>
    </row>
    <row r="18312" spans="1:1" hidden="1">
      <c r="A18312" s="5"/>
    </row>
    <row r="18313" spans="1:1" hidden="1">
      <c r="A18313" s="5"/>
    </row>
    <row r="18314" spans="1:1" hidden="1">
      <c r="A18314" s="5"/>
    </row>
    <row r="18315" spans="1:1" hidden="1">
      <c r="A18315" s="5"/>
    </row>
    <row r="18316" spans="1:1" hidden="1">
      <c r="A18316" s="5"/>
    </row>
    <row r="18317" spans="1:1" hidden="1">
      <c r="A18317" s="5"/>
    </row>
    <row r="18318" spans="1:1" hidden="1">
      <c r="A18318" s="5"/>
    </row>
    <row r="18319" spans="1:1" hidden="1">
      <c r="A18319" s="5"/>
    </row>
    <row r="18320" spans="1:1" hidden="1">
      <c r="A18320" s="5"/>
    </row>
    <row r="18321" spans="1:1" hidden="1">
      <c r="A18321" s="5"/>
    </row>
    <row r="18322" spans="1:1" hidden="1">
      <c r="A18322" s="5"/>
    </row>
    <row r="18323" spans="1:1" hidden="1">
      <c r="A18323" s="5"/>
    </row>
    <row r="18324" spans="1:1" hidden="1">
      <c r="A18324" s="5"/>
    </row>
    <row r="18325" spans="1:1" hidden="1">
      <c r="A18325" s="5"/>
    </row>
    <row r="18326" spans="1:1" hidden="1">
      <c r="A18326" s="5"/>
    </row>
    <row r="18327" spans="1:1" hidden="1">
      <c r="A18327" s="5"/>
    </row>
    <row r="18328" spans="1:1" hidden="1">
      <c r="A18328" s="5"/>
    </row>
    <row r="18329" spans="1:1" hidden="1">
      <c r="A18329" s="5"/>
    </row>
    <row r="18330" spans="1:1" hidden="1">
      <c r="A18330" s="5"/>
    </row>
    <row r="18331" spans="1:1" hidden="1">
      <c r="A18331" s="5"/>
    </row>
    <row r="18332" spans="1:1" hidden="1">
      <c r="A18332" s="5"/>
    </row>
    <row r="18333" spans="1:1" hidden="1">
      <c r="A18333" s="5"/>
    </row>
    <row r="18334" spans="1:1" hidden="1">
      <c r="A18334" s="5"/>
    </row>
    <row r="18335" spans="1:1" hidden="1">
      <c r="A18335" s="5"/>
    </row>
    <row r="18336" spans="1:1" hidden="1">
      <c r="A18336" s="5"/>
    </row>
    <row r="18337" spans="1:1" hidden="1">
      <c r="A18337" s="5"/>
    </row>
    <row r="18338" spans="1:1" hidden="1">
      <c r="A18338" s="5"/>
    </row>
    <row r="18339" spans="1:1" hidden="1">
      <c r="A18339" s="5"/>
    </row>
    <row r="18340" spans="1:1" hidden="1">
      <c r="A18340" s="5"/>
    </row>
    <row r="18341" spans="1:1" hidden="1">
      <c r="A18341" s="5"/>
    </row>
    <row r="18342" spans="1:1" hidden="1">
      <c r="A18342" s="5"/>
    </row>
    <row r="18343" spans="1:1" hidden="1">
      <c r="A18343" s="5"/>
    </row>
    <row r="18344" spans="1:1" hidden="1">
      <c r="A18344" s="5"/>
    </row>
    <row r="18345" spans="1:1" hidden="1">
      <c r="A18345" s="5"/>
    </row>
    <row r="18346" spans="1:1" hidden="1">
      <c r="A18346" s="5"/>
    </row>
    <row r="18347" spans="1:1" hidden="1">
      <c r="A18347" s="5"/>
    </row>
    <row r="18348" spans="1:1" hidden="1">
      <c r="A18348" s="5"/>
    </row>
    <row r="18349" spans="1:1" hidden="1">
      <c r="A18349" s="5"/>
    </row>
    <row r="18350" spans="1:1" hidden="1">
      <c r="A18350" s="5"/>
    </row>
    <row r="18351" spans="1:1" hidden="1">
      <c r="A18351" s="5"/>
    </row>
    <row r="18352" spans="1:1" hidden="1">
      <c r="A18352" s="5"/>
    </row>
    <row r="18353" spans="1:1" hidden="1">
      <c r="A18353" s="5"/>
    </row>
    <row r="18354" spans="1:1" hidden="1">
      <c r="A18354" s="5"/>
    </row>
    <row r="18355" spans="1:1" hidden="1">
      <c r="A18355" s="5"/>
    </row>
    <row r="18356" spans="1:1" hidden="1">
      <c r="A18356" s="5"/>
    </row>
    <row r="18357" spans="1:1" hidden="1">
      <c r="A18357" s="5"/>
    </row>
    <row r="18358" spans="1:1" hidden="1">
      <c r="A18358" s="5"/>
    </row>
    <row r="18359" spans="1:1" hidden="1">
      <c r="A18359" s="5"/>
    </row>
    <row r="18360" spans="1:1" hidden="1">
      <c r="A18360" s="5"/>
    </row>
    <row r="18361" spans="1:1" hidden="1">
      <c r="A18361" s="5"/>
    </row>
    <row r="18362" spans="1:1" hidden="1">
      <c r="A18362" s="5"/>
    </row>
    <row r="18363" spans="1:1" hidden="1">
      <c r="A18363" s="5"/>
    </row>
    <row r="18364" spans="1:1" hidden="1">
      <c r="A18364" s="5"/>
    </row>
    <row r="18365" spans="1:1" hidden="1">
      <c r="A18365" s="5"/>
    </row>
    <row r="18366" spans="1:1" hidden="1">
      <c r="A18366" s="5"/>
    </row>
    <row r="18367" spans="1:1" hidden="1">
      <c r="A18367" s="5"/>
    </row>
    <row r="18368" spans="1:1" hidden="1">
      <c r="A18368" s="5"/>
    </row>
    <row r="18369" spans="1:1" hidden="1">
      <c r="A18369" s="5"/>
    </row>
    <row r="18370" spans="1:1" hidden="1">
      <c r="A18370" s="5"/>
    </row>
    <row r="18371" spans="1:1" hidden="1">
      <c r="A18371" s="5"/>
    </row>
    <row r="18372" spans="1:1" hidden="1">
      <c r="A18372" s="5"/>
    </row>
    <row r="18373" spans="1:1" hidden="1">
      <c r="A18373" s="5"/>
    </row>
    <row r="18374" spans="1:1" hidden="1">
      <c r="A18374" s="5"/>
    </row>
    <row r="18375" spans="1:1" hidden="1">
      <c r="A18375" s="5"/>
    </row>
    <row r="18376" spans="1:1" hidden="1">
      <c r="A18376" s="5"/>
    </row>
    <row r="18377" spans="1:1" hidden="1">
      <c r="A18377" s="5"/>
    </row>
    <row r="18378" spans="1:1" hidden="1">
      <c r="A18378" s="5"/>
    </row>
    <row r="18379" spans="1:1" hidden="1">
      <c r="A18379" s="5"/>
    </row>
    <row r="18380" spans="1:1" hidden="1">
      <c r="A18380" s="5"/>
    </row>
    <row r="18381" spans="1:1" hidden="1">
      <c r="A18381" s="5"/>
    </row>
    <row r="18382" spans="1:1" hidden="1">
      <c r="A18382" s="5"/>
    </row>
    <row r="18383" spans="1:1" hidden="1">
      <c r="A18383" s="5"/>
    </row>
    <row r="18384" spans="1:1" hidden="1">
      <c r="A18384" s="5"/>
    </row>
    <row r="18385" spans="1:1" hidden="1">
      <c r="A18385" s="5"/>
    </row>
    <row r="18386" spans="1:1" hidden="1">
      <c r="A18386" s="5"/>
    </row>
    <row r="18387" spans="1:1" hidden="1">
      <c r="A18387" s="5"/>
    </row>
    <row r="18388" spans="1:1" hidden="1">
      <c r="A18388" s="5"/>
    </row>
    <row r="18389" spans="1:1" hidden="1">
      <c r="A18389" s="5"/>
    </row>
    <row r="18390" spans="1:1" hidden="1">
      <c r="A18390" s="5"/>
    </row>
    <row r="18391" spans="1:1" hidden="1">
      <c r="A18391" s="5"/>
    </row>
    <row r="18392" spans="1:1" hidden="1">
      <c r="A18392" s="5"/>
    </row>
    <row r="18393" spans="1:1" hidden="1">
      <c r="A18393" s="5"/>
    </row>
    <row r="18394" spans="1:1" hidden="1">
      <c r="A18394" s="5"/>
    </row>
    <row r="18395" spans="1:1" hidden="1">
      <c r="A18395" s="5"/>
    </row>
    <row r="18396" spans="1:1" hidden="1">
      <c r="A18396" s="5"/>
    </row>
    <row r="18397" spans="1:1" hidden="1">
      <c r="A18397" s="5"/>
    </row>
    <row r="18398" spans="1:1" hidden="1">
      <c r="A18398" s="5"/>
    </row>
    <row r="18399" spans="1:1" hidden="1">
      <c r="A18399" s="5"/>
    </row>
    <row r="18400" spans="1:1" hidden="1">
      <c r="A18400" s="5"/>
    </row>
    <row r="18401" spans="1:1" hidden="1">
      <c r="A18401" s="5"/>
    </row>
    <row r="18402" spans="1:1" hidden="1">
      <c r="A18402" s="5"/>
    </row>
    <row r="18403" spans="1:1" hidden="1">
      <c r="A18403" s="5"/>
    </row>
    <row r="18404" spans="1:1" hidden="1">
      <c r="A18404" s="5"/>
    </row>
    <row r="18405" spans="1:1" hidden="1">
      <c r="A18405" s="5"/>
    </row>
    <row r="18406" spans="1:1" hidden="1">
      <c r="A18406" s="5"/>
    </row>
    <row r="18407" spans="1:1" hidden="1">
      <c r="A18407" s="5"/>
    </row>
    <row r="18408" spans="1:1" hidden="1">
      <c r="A18408" s="5"/>
    </row>
    <row r="18409" spans="1:1" hidden="1">
      <c r="A18409" s="5"/>
    </row>
    <row r="18410" spans="1:1" hidden="1">
      <c r="A18410" s="5"/>
    </row>
    <row r="18411" spans="1:1" hidden="1">
      <c r="A18411" s="5"/>
    </row>
    <row r="18412" spans="1:1" hidden="1">
      <c r="A18412" s="5"/>
    </row>
    <row r="18413" spans="1:1" hidden="1">
      <c r="A18413" s="5"/>
    </row>
    <row r="18414" spans="1:1" hidden="1">
      <c r="A18414" s="5"/>
    </row>
    <row r="18415" spans="1:1" hidden="1">
      <c r="A18415" s="5"/>
    </row>
    <row r="18416" spans="1:1" hidden="1">
      <c r="A18416" s="5"/>
    </row>
    <row r="18417" spans="1:1" hidden="1">
      <c r="A18417" s="5"/>
    </row>
    <row r="18418" spans="1:1" hidden="1">
      <c r="A18418" s="5"/>
    </row>
    <row r="18419" spans="1:1" hidden="1">
      <c r="A18419" s="5"/>
    </row>
    <row r="18420" spans="1:1" hidden="1">
      <c r="A18420" s="5"/>
    </row>
    <row r="18421" spans="1:1" hidden="1">
      <c r="A18421" s="5"/>
    </row>
    <row r="18422" spans="1:1" hidden="1">
      <c r="A18422" s="5"/>
    </row>
    <row r="18423" spans="1:1" hidden="1">
      <c r="A18423" s="5"/>
    </row>
    <row r="18424" spans="1:1" hidden="1">
      <c r="A18424" s="5"/>
    </row>
    <row r="18425" spans="1:1" hidden="1">
      <c r="A18425" s="5"/>
    </row>
    <row r="18426" spans="1:1" hidden="1">
      <c r="A18426" s="5"/>
    </row>
    <row r="18427" spans="1:1" hidden="1">
      <c r="A18427" s="5"/>
    </row>
    <row r="18428" spans="1:1" hidden="1">
      <c r="A18428" s="5"/>
    </row>
    <row r="18429" spans="1:1" hidden="1">
      <c r="A18429" s="5"/>
    </row>
    <row r="18430" spans="1:1" hidden="1">
      <c r="A18430" s="5"/>
    </row>
    <row r="18431" spans="1:1" hidden="1">
      <c r="A18431" s="5"/>
    </row>
    <row r="18432" spans="1:1" hidden="1">
      <c r="A18432" s="5"/>
    </row>
    <row r="18433" spans="1:1" hidden="1">
      <c r="A18433" s="5"/>
    </row>
    <row r="18434" spans="1:1" hidden="1">
      <c r="A18434" s="5"/>
    </row>
    <row r="18435" spans="1:1" hidden="1">
      <c r="A18435" s="5"/>
    </row>
    <row r="18436" spans="1:1" hidden="1">
      <c r="A18436" s="5"/>
    </row>
    <row r="18437" spans="1:1" hidden="1">
      <c r="A18437" s="5"/>
    </row>
    <row r="18438" spans="1:1" hidden="1">
      <c r="A18438" s="5"/>
    </row>
    <row r="18439" spans="1:1" hidden="1">
      <c r="A18439" s="5"/>
    </row>
    <row r="18440" spans="1:1" hidden="1">
      <c r="A18440" s="5"/>
    </row>
    <row r="18441" spans="1:1" hidden="1">
      <c r="A18441" s="5"/>
    </row>
    <row r="18442" spans="1:1" hidden="1">
      <c r="A18442" s="5"/>
    </row>
    <row r="18443" spans="1:1" hidden="1">
      <c r="A18443" s="5"/>
    </row>
    <row r="18444" spans="1:1" hidden="1">
      <c r="A18444" s="5"/>
    </row>
    <row r="18445" spans="1:1" hidden="1">
      <c r="A18445" s="5"/>
    </row>
    <row r="18446" spans="1:1" hidden="1">
      <c r="A18446" s="5"/>
    </row>
    <row r="18447" spans="1:1" hidden="1">
      <c r="A18447" s="5"/>
    </row>
    <row r="18448" spans="1:1" hidden="1">
      <c r="A18448" s="5"/>
    </row>
    <row r="18449" spans="1:1" hidden="1">
      <c r="A18449" s="5"/>
    </row>
    <row r="18450" spans="1:1" hidden="1">
      <c r="A18450" s="5"/>
    </row>
    <row r="18451" spans="1:1" hidden="1">
      <c r="A18451" s="5"/>
    </row>
    <row r="18452" spans="1:1" hidden="1">
      <c r="A18452" s="5"/>
    </row>
    <row r="18453" spans="1:1" hidden="1">
      <c r="A18453" s="5"/>
    </row>
    <row r="18454" spans="1:1" hidden="1">
      <c r="A18454" s="5"/>
    </row>
    <row r="18455" spans="1:1" hidden="1">
      <c r="A18455" s="5"/>
    </row>
    <row r="18456" spans="1:1" hidden="1">
      <c r="A18456" s="5"/>
    </row>
    <row r="18457" spans="1:1" hidden="1">
      <c r="A18457" s="5"/>
    </row>
    <row r="18458" spans="1:1" hidden="1">
      <c r="A18458" s="5"/>
    </row>
    <row r="18459" spans="1:1" hidden="1">
      <c r="A18459" s="5"/>
    </row>
    <row r="18460" spans="1:1" hidden="1">
      <c r="A18460" s="5"/>
    </row>
    <row r="18461" spans="1:1" hidden="1">
      <c r="A18461" s="5"/>
    </row>
    <row r="18462" spans="1:1" hidden="1">
      <c r="A18462" s="5"/>
    </row>
    <row r="18463" spans="1:1" hidden="1">
      <c r="A18463" s="5"/>
    </row>
    <row r="18464" spans="1:1" hidden="1">
      <c r="A18464" s="5"/>
    </row>
    <row r="18465" spans="1:1" hidden="1">
      <c r="A18465" s="5"/>
    </row>
    <row r="18466" spans="1:1" hidden="1">
      <c r="A18466" s="5"/>
    </row>
    <row r="18467" spans="1:1" hidden="1">
      <c r="A18467" s="5"/>
    </row>
    <row r="18468" spans="1:1" hidden="1">
      <c r="A18468" s="5"/>
    </row>
    <row r="18469" spans="1:1" hidden="1">
      <c r="A18469" s="5"/>
    </row>
    <row r="18470" spans="1:1" hidden="1">
      <c r="A18470" s="5"/>
    </row>
    <row r="18471" spans="1:1" hidden="1">
      <c r="A18471" s="5"/>
    </row>
    <row r="18472" spans="1:1" hidden="1">
      <c r="A18472" s="5"/>
    </row>
    <row r="18473" spans="1:1" hidden="1">
      <c r="A18473" s="5"/>
    </row>
    <row r="18474" spans="1:1" hidden="1">
      <c r="A18474" s="5"/>
    </row>
    <row r="18475" spans="1:1" hidden="1">
      <c r="A18475" s="5"/>
    </row>
    <row r="18476" spans="1:1" hidden="1">
      <c r="A18476" s="5"/>
    </row>
    <row r="18477" spans="1:1" hidden="1">
      <c r="A18477" s="5"/>
    </row>
    <row r="18478" spans="1:1" hidden="1">
      <c r="A18478" s="5"/>
    </row>
    <row r="18479" spans="1:1" hidden="1">
      <c r="A18479" s="5"/>
    </row>
    <row r="18480" spans="1:1" hidden="1">
      <c r="A18480" s="5"/>
    </row>
    <row r="18481" spans="1:1" hidden="1">
      <c r="A18481" s="5"/>
    </row>
    <row r="18482" spans="1:1" hidden="1">
      <c r="A18482" s="5"/>
    </row>
    <row r="18483" spans="1:1" hidden="1">
      <c r="A18483" s="5"/>
    </row>
    <row r="18484" spans="1:1" hidden="1">
      <c r="A18484" s="5"/>
    </row>
    <row r="18485" spans="1:1" hidden="1">
      <c r="A18485" s="5"/>
    </row>
    <row r="18486" spans="1:1" hidden="1">
      <c r="A18486" s="5"/>
    </row>
    <row r="18487" spans="1:1" hidden="1">
      <c r="A18487" s="5"/>
    </row>
    <row r="18488" spans="1:1" hidden="1">
      <c r="A18488" s="5"/>
    </row>
    <row r="18489" spans="1:1" hidden="1">
      <c r="A18489" s="5"/>
    </row>
    <row r="18490" spans="1:1" hidden="1">
      <c r="A18490" s="5"/>
    </row>
    <row r="18491" spans="1:1" hidden="1">
      <c r="A18491" s="5"/>
    </row>
    <row r="18492" spans="1:1" hidden="1">
      <c r="A18492" s="5"/>
    </row>
    <row r="18493" spans="1:1" hidden="1">
      <c r="A18493" s="5"/>
    </row>
    <row r="18494" spans="1:1" hidden="1">
      <c r="A18494" s="5"/>
    </row>
    <row r="18495" spans="1:1" hidden="1">
      <c r="A18495" s="5"/>
    </row>
    <row r="18496" spans="1:1" hidden="1">
      <c r="A18496" s="5"/>
    </row>
    <row r="18497" spans="1:1" hidden="1">
      <c r="A18497" s="5"/>
    </row>
    <row r="18498" spans="1:1" hidden="1">
      <c r="A18498" s="5"/>
    </row>
    <row r="18499" spans="1:1" hidden="1">
      <c r="A18499" s="5"/>
    </row>
    <row r="18500" spans="1:1" hidden="1">
      <c r="A18500" s="5"/>
    </row>
    <row r="18501" spans="1:1" hidden="1">
      <c r="A18501" s="5"/>
    </row>
    <row r="18502" spans="1:1" hidden="1">
      <c r="A18502" s="5"/>
    </row>
    <row r="18503" spans="1:1" hidden="1">
      <c r="A18503" s="5"/>
    </row>
    <row r="18504" spans="1:1" hidden="1">
      <c r="A18504" s="5"/>
    </row>
    <row r="18505" spans="1:1" hidden="1">
      <c r="A18505" s="5"/>
    </row>
    <row r="18506" spans="1:1" hidden="1">
      <c r="A18506" s="5"/>
    </row>
    <row r="18507" spans="1:1" hidden="1">
      <c r="A18507" s="5"/>
    </row>
    <row r="18508" spans="1:1" hidden="1">
      <c r="A18508" s="5"/>
    </row>
    <row r="18509" spans="1:1" hidden="1">
      <c r="A18509" s="5"/>
    </row>
    <row r="18510" spans="1:1" hidden="1">
      <c r="A18510" s="5"/>
    </row>
    <row r="18511" spans="1:1" hidden="1">
      <c r="A18511" s="5"/>
    </row>
    <row r="18512" spans="1:1" hidden="1">
      <c r="A18512" s="5"/>
    </row>
    <row r="18513" spans="1:1" hidden="1">
      <c r="A18513" s="5"/>
    </row>
    <row r="18514" spans="1:1" hidden="1">
      <c r="A18514" s="5"/>
    </row>
    <row r="18515" spans="1:1" hidden="1">
      <c r="A18515" s="5"/>
    </row>
    <row r="18516" spans="1:1" hidden="1">
      <c r="A18516" s="5"/>
    </row>
    <row r="18517" spans="1:1" hidden="1">
      <c r="A18517" s="5"/>
    </row>
    <row r="18518" spans="1:1" hidden="1">
      <c r="A18518" s="5"/>
    </row>
    <row r="18519" spans="1:1" hidden="1">
      <c r="A18519" s="5"/>
    </row>
    <row r="18520" spans="1:1" hidden="1">
      <c r="A18520" s="5"/>
    </row>
    <row r="18521" spans="1:1" hidden="1">
      <c r="A18521" s="5"/>
    </row>
    <row r="18522" spans="1:1" hidden="1">
      <c r="A18522" s="5"/>
    </row>
    <row r="18523" spans="1:1" hidden="1">
      <c r="A18523" s="5"/>
    </row>
    <row r="18524" spans="1:1" hidden="1">
      <c r="A18524" s="5"/>
    </row>
    <row r="18525" spans="1:1" hidden="1">
      <c r="A18525" s="5"/>
    </row>
    <row r="18526" spans="1:1" hidden="1">
      <c r="A18526" s="5"/>
    </row>
    <row r="18527" spans="1:1" hidden="1">
      <c r="A18527" s="5"/>
    </row>
    <row r="18528" spans="1:1" hidden="1">
      <c r="A18528" s="5"/>
    </row>
    <row r="18529" spans="1:1" hidden="1">
      <c r="A18529" s="5"/>
    </row>
    <row r="18530" spans="1:1" hidden="1">
      <c r="A18530" s="5"/>
    </row>
    <row r="18531" spans="1:1" hidden="1">
      <c r="A18531" s="5"/>
    </row>
    <row r="18532" spans="1:1" hidden="1">
      <c r="A18532" s="5"/>
    </row>
    <row r="18533" spans="1:1" hidden="1">
      <c r="A18533" s="5"/>
    </row>
    <row r="18534" spans="1:1" hidden="1">
      <c r="A18534" s="5"/>
    </row>
    <row r="18535" spans="1:1" hidden="1">
      <c r="A18535" s="5"/>
    </row>
    <row r="18536" spans="1:1" hidden="1">
      <c r="A18536" s="5"/>
    </row>
    <row r="18537" spans="1:1" hidden="1">
      <c r="A18537" s="5"/>
    </row>
    <row r="18538" spans="1:1" hidden="1">
      <c r="A18538" s="5"/>
    </row>
    <row r="18539" spans="1:1" hidden="1">
      <c r="A18539" s="5"/>
    </row>
    <row r="18540" spans="1:1" hidden="1">
      <c r="A18540" s="5"/>
    </row>
    <row r="18541" spans="1:1" hidden="1">
      <c r="A18541" s="5"/>
    </row>
    <row r="18542" spans="1:1" hidden="1">
      <c r="A18542" s="5"/>
    </row>
    <row r="18543" spans="1:1" hidden="1">
      <c r="A18543" s="5"/>
    </row>
    <row r="18544" spans="1:1" hidden="1">
      <c r="A18544" s="5"/>
    </row>
    <row r="18545" spans="1:1" hidden="1">
      <c r="A18545" s="5"/>
    </row>
    <row r="18546" spans="1:1" hidden="1">
      <c r="A18546" s="5"/>
    </row>
    <row r="18547" spans="1:1" hidden="1">
      <c r="A18547" s="5"/>
    </row>
    <row r="18548" spans="1:1" hidden="1">
      <c r="A18548" s="5"/>
    </row>
    <row r="18549" spans="1:1" hidden="1">
      <c r="A18549" s="5"/>
    </row>
    <row r="18550" spans="1:1" hidden="1">
      <c r="A18550" s="5"/>
    </row>
    <row r="18551" spans="1:1" hidden="1">
      <c r="A18551" s="5"/>
    </row>
    <row r="18552" spans="1:1" hidden="1">
      <c r="A18552" s="5"/>
    </row>
    <row r="18553" spans="1:1" hidden="1">
      <c r="A18553" s="5"/>
    </row>
    <row r="18554" spans="1:1" hidden="1">
      <c r="A18554" s="5"/>
    </row>
    <row r="18555" spans="1:1" hidden="1">
      <c r="A18555" s="5"/>
    </row>
    <row r="18556" spans="1:1" hidden="1">
      <c r="A18556" s="5"/>
    </row>
    <row r="18557" spans="1:1" hidden="1">
      <c r="A18557" s="5"/>
    </row>
    <row r="18558" spans="1:1" hidden="1">
      <c r="A18558" s="5"/>
    </row>
    <row r="18559" spans="1:1" hidden="1">
      <c r="A18559" s="5"/>
    </row>
    <row r="18560" spans="1:1" hidden="1">
      <c r="A18560" s="5"/>
    </row>
    <row r="18561" spans="1:1" hidden="1">
      <c r="A18561" s="5"/>
    </row>
    <row r="18562" spans="1:1" hidden="1">
      <c r="A18562" s="5"/>
    </row>
    <row r="18563" spans="1:1" hidden="1">
      <c r="A18563" s="5"/>
    </row>
    <row r="18564" spans="1:1" hidden="1">
      <c r="A18564" s="5"/>
    </row>
    <row r="18565" spans="1:1" hidden="1">
      <c r="A18565" s="5"/>
    </row>
    <row r="18566" spans="1:1" hidden="1">
      <c r="A18566" s="5"/>
    </row>
    <row r="18567" spans="1:1" hidden="1">
      <c r="A18567" s="5"/>
    </row>
    <row r="18568" spans="1:1" hidden="1">
      <c r="A18568" s="5"/>
    </row>
    <row r="18569" spans="1:1" hidden="1">
      <c r="A18569" s="5"/>
    </row>
    <row r="18570" spans="1:1" hidden="1">
      <c r="A18570" s="5"/>
    </row>
    <row r="18571" spans="1:1" hidden="1">
      <c r="A18571" s="5"/>
    </row>
    <row r="18572" spans="1:1" hidden="1">
      <c r="A18572" s="5"/>
    </row>
    <row r="18573" spans="1:1" hidden="1">
      <c r="A18573" s="5"/>
    </row>
    <row r="18574" spans="1:1" hidden="1">
      <c r="A18574" s="5"/>
    </row>
    <row r="18575" spans="1:1" hidden="1">
      <c r="A18575" s="5"/>
    </row>
    <row r="18576" spans="1:1" hidden="1">
      <c r="A18576" s="5"/>
    </row>
    <row r="18577" spans="1:1" hidden="1">
      <c r="A18577" s="5"/>
    </row>
    <row r="18578" spans="1:1" hidden="1">
      <c r="A18578" s="5"/>
    </row>
    <row r="18579" spans="1:1" hidden="1">
      <c r="A18579" s="5"/>
    </row>
    <row r="18580" spans="1:1" hidden="1">
      <c r="A18580" s="5"/>
    </row>
    <row r="18581" spans="1:1" hidden="1">
      <c r="A18581" s="5"/>
    </row>
    <row r="18582" spans="1:1" hidden="1">
      <c r="A18582" s="5"/>
    </row>
    <row r="18583" spans="1:1" hidden="1">
      <c r="A18583" s="5"/>
    </row>
    <row r="18584" spans="1:1" hidden="1">
      <c r="A18584" s="5"/>
    </row>
    <row r="18585" spans="1:1" hidden="1">
      <c r="A18585" s="5"/>
    </row>
    <row r="18586" spans="1:1" hidden="1">
      <c r="A18586" s="5"/>
    </row>
    <row r="18587" spans="1:1" hidden="1">
      <c r="A18587" s="5"/>
    </row>
    <row r="18588" spans="1:1" hidden="1">
      <c r="A18588" s="5"/>
    </row>
    <row r="18589" spans="1:1" hidden="1">
      <c r="A18589" s="5"/>
    </row>
    <row r="18590" spans="1:1" hidden="1">
      <c r="A18590" s="5"/>
    </row>
    <row r="18591" spans="1:1" hidden="1">
      <c r="A18591" s="5"/>
    </row>
    <row r="18592" spans="1:1" hidden="1">
      <c r="A18592" s="5"/>
    </row>
    <row r="18593" spans="1:1" hidden="1">
      <c r="A18593" s="5"/>
    </row>
    <row r="18594" spans="1:1" hidden="1">
      <c r="A18594" s="5"/>
    </row>
    <row r="18595" spans="1:1" hidden="1">
      <c r="A18595" s="5"/>
    </row>
    <row r="18596" spans="1:1" hidden="1">
      <c r="A18596" s="5"/>
    </row>
    <row r="18597" spans="1:1" hidden="1">
      <c r="A18597" s="5"/>
    </row>
    <row r="18598" spans="1:1" hidden="1">
      <c r="A18598" s="5"/>
    </row>
    <row r="18599" spans="1:1" hidden="1">
      <c r="A18599" s="5"/>
    </row>
    <row r="18600" spans="1:1" hidden="1">
      <c r="A18600" s="5"/>
    </row>
    <row r="18601" spans="1:1" hidden="1">
      <c r="A18601" s="5"/>
    </row>
    <row r="18602" spans="1:1" hidden="1">
      <c r="A18602" s="5"/>
    </row>
    <row r="18603" spans="1:1" hidden="1">
      <c r="A18603" s="5"/>
    </row>
    <row r="18604" spans="1:1" hidden="1">
      <c r="A18604" s="5"/>
    </row>
    <row r="18605" spans="1:1" hidden="1">
      <c r="A18605" s="5"/>
    </row>
    <row r="18606" spans="1:1" hidden="1">
      <c r="A18606" s="5"/>
    </row>
    <row r="18607" spans="1:1" hidden="1">
      <c r="A18607" s="5"/>
    </row>
    <row r="18608" spans="1:1" hidden="1">
      <c r="A18608" s="5"/>
    </row>
    <row r="18609" spans="1:1" hidden="1">
      <c r="A18609" s="5"/>
    </row>
    <row r="18610" spans="1:1" hidden="1">
      <c r="A18610" s="5"/>
    </row>
    <row r="18611" spans="1:1" hidden="1">
      <c r="A18611" s="5"/>
    </row>
    <row r="18612" spans="1:1" hidden="1">
      <c r="A18612" s="5"/>
    </row>
    <row r="18613" spans="1:1" hidden="1">
      <c r="A18613" s="5"/>
    </row>
    <row r="18614" spans="1:1" hidden="1">
      <c r="A18614" s="5"/>
    </row>
    <row r="18615" spans="1:1" hidden="1">
      <c r="A18615" s="5"/>
    </row>
    <row r="18616" spans="1:1" hidden="1">
      <c r="A18616" s="5"/>
    </row>
    <row r="18617" spans="1:1" hidden="1">
      <c r="A18617" s="5"/>
    </row>
    <row r="18618" spans="1:1" hidden="1">
      <c r="A18618" s="5"/>
    </row>
    <row r="18619" spans="1:1" hidden="1">
      <c r="A18619" s="5"/>
    </row>
    <row r="18620" spans="1:1" hidden="1">
      <c r="A18620" s="5"/>
    </row>
    <row r="18621" spans="1:1" hidden="1">
      <c r="A18621" s="5"/>
    </row>
    <row r="18622" spans="1:1" hidden="1">
      <c r="A18622" s="5"/>
    </row>
    <row r="18623" spans="1:1" hidden="1">
      <c r="A18623" s="5"/>
    </row>
    <row r="18624" spans="1:1" hidden="1">
      <c r="A18624" s="5"/>
    </row>
    <row r="18625" spans="1:1" hidden="1">
      <c r="A18625" s="5"/>
    </row>
    <row r="18626" spans="1:1" hidden="1">
      <c r="A18626" s="5"/>
    </row>
    <row r="18627" spans="1:1" hidden="1">
      <c r="A18627" s="5"/>
    </row>
    <row r="18628" spans="1:1" hidden="1">
      <c r="A18628" s="5"/>
    </row>
    <row r="18629" spans="1:1" hidden="1">
      <c r="A18629" s="5"/>
    </row>
    <row r="18630" spans="1:1" hidden="1">
      <c r="A18630" s="5"/>
    </row>
    <row r="18631" spans="1:1" hidden="1">
      <c r="A18631" s="5"/>
    </row>
    <row r="18632" spans="1:1" hidden="1">
      <c r="A18632" s="5"/>
    </row>
    <row r="18633" spans="1:1" hidden="1">
      <c r="A18633" s="5"/>
    </row>
    <row r="18634" spans="1:1" hidden="1">
      <c r="A18634" s="5"/>
    </row>
    <row r="18635" spans="1:1" hidden="1">
      <c r="A18635" s="5"/>
    </row>
    <row r="18636" spans="1:1" hidden="1">
      <c r="A18636" s="5"/>
    </row>
    <row r="18637" spans="1:1" hidden="1">
      <c r="A18637" s="5"/>
    </row>
    <row r="18638" spans="1:1" hidden="1">
      <c r="A18638" s="5"/>
    </row>
    <row r="18639" spans="1:1" hidden="1">
      <c r="A18639" s="5"/>
    </row>
    <row r="18640" spans="1:1" hidden="1">
      <c r="A18640" s="5"/>
    </row>
    <row r="18641" spans="1:1" hidden="1">
      <c r="A18641" s="5"/>
    </row>
    <row r="18642" spans="1:1" hidden="1">
      <c r="A18642" s="5"/>
    </row>
    <row r="18643" spans="1:1" hidden="1">
      <c r="A18643" s="5"/>
    </row>
    <row r="18644" spans="1:1" hidden="1">
      <c r="A18644" s="5"/>
    </row>
    <row r="18645" spans="1:1" hidden="1">
      <c r="A18645" s="5"/>
    </row>
    <row r="18646" spans="1:1" hidden="1">
      <c r="A18646" s="5"/>
    </row>
    <row r="18647" spans="1:1" hidden="1">
      <c r="A18647" s="5"/>
    </row>
    <row r="18648" spans="1:1" hidden="1">
      <c r="A18648" s="5"/>
    </row>
    <row r="18649" spans="1:1" hidden="1">
      <c r="A18649" s="5"/>
    </row>
    <row r="18650" spans="1:1" hidden="1">
      <c r="A18650" s="5"/>
    </row>
    <row r="18651" spans="1:1" hidden="1">
      <c r="A18651" s="5"/>
    </row>
    <row r="18652" spans="1:1" hidden="1">
      <c r="A18652" s="5"/>
    </row>
    <row r="18653" spans="1:1" hidden="1">
      <c r="A18653" s="5"/>
    </row>
    <row r="18654" spans="1:1" hidden="1">
      <c r="A18654" s="5"/>
    </row>
    <row r="18655" spans="1:1" hidden="1">
      <c r="A18655" s="5"/>
    </row>
    <row r="18656" spans="1:1" hidden="1">
      <c r="A18656" s="5"/>
    </row>
    <row r="18657" spans="1:1" hidden="1">
      <c r="A18657" s="5"/>
    </row>
    <row r="18658" spans="1:1" hidden="1">
      <c r="A18658" s="5"/>
    </row>
    <row r="18659" spans="1:1" hidden="1">
      <c r="A18659" s="5"/>
    </row>
    <row r="18660" spans="1:1" hidden="1">
      <c r="A18660" s="5"/>
    </row>
    <row r="18661" spans="1:1" hidden="1">
      <c r="A18661" s="5"/>
    </row>
    <row r="18662" spans="1:1" hidden="1">
      <c r="A18662" s="5"/>
    </row>
    <row r="18663" spans="1:1" hidden="1">
      <c r="A18663" s="5"/>
    </row>
    <row r="18664" spans="1:1" hidden="1">
      <c r="A18664" s="5"/>
    </row>
    <row r="18665" spans="1:1" hidden="1">
      <c r="A18665" s="5"/>
    </row>
    <row r="18666" spans="1:1" hidden="1">
      <c r="A18666" s="5"/>
    </row>
    <row r="18667" spans="1:1" hidden="1">
      <c r="A18667" s="5"/>
    </row>
    <row r="18668" spans="1:1" hidden="1">
      <c r="A18668" s="5"/>
    </row>
    <row r="18669" spans="1:1" hidden="1">
      <c r="A18669" s="5"/>
    </row>
    <row r="18670" spans="1:1" hidden="1">
      <c r="A18670" s="5"/>
    </row>
    <row r="18671" spans="1:1" hidden="1">
      <c r="A18671" s="5"/>
    </row>
    <row r="18672" spans="1:1" hidden="1">
      <c r="A18672" s="5"/>
    </row>
    <row r="18673" spans="1:1" hidden="1">
      <c r="A18673" s="5"/>
    </row>
    <row r="18674" spans="1:1" hidden="1">
      <c r="A18674" s="5"/>
    </row>
    <row r="18675" spans="1:1" hidden="1">
      <c r="A18675" s="5"/>
    </row>
    <row r="18676" spans="1:1" hidden="1">
      <c r="A18676" s="5"/>
    </row>
    <row r="18677" spans="1:1" hidden="1">
      <c r="A18677" s="5"/>
    </row>
    <row r="18678" spans="1:1" hidden="1">
      <c r="A18678" s="5"/>
    </row>
    <row r="18679" spans="1:1" hidden="1">
      <c r="A18679" s="5"/>
    </row>
    <row r="18680" spans="1:1" hidden="1">
      <c r="A18680" s="5"/>
    </row>
    <row r="18681" spans="1:1" hidden="1">
      <c r="A18681" s="5"/>
    </row>
    <row r="18682" spans="1:1" hidden="1">
      <c r="A18682" s="5"/>
    </row>
    <row r="18683" spans="1:1" hidden="1">
      <c r="A18683" s="5"/>
    </row>
    <row r="18684" spans="1:1" hidden="1">
      <c r="A18684" s="5"/>
    </row>
    <row r="18685" spans="1:1" hidden="1">
      <c r="A18685" s="5"/>
    </row>
    <row r="18686" spans="1:1" hidden="1">
      <c r="A18686" s="5"/>
    </row>
    <row r="18687" spans="1:1" hidden="1">
      <c r="A18687" s="5"/>
    </row>
    <row r="18688" spans="1:1" hidden="1">
      <c r="A18688" s="5"/>
    </row>
    <row r="18689" spans="1:1" hidden="1">
      <c r="A18689" s="5"/>
    </row>
    <row r="18690" spans="1:1" hidden="1">
      <c r="A18690" s="5"/>
    </row>
    <row r="18691" spans="1:1" hidden="1">
      <c r="A18691" s="5"/>
    </row>
    <row r="18692" spans="1:1" hidden="1">
      <c r="A18692" s="5"/>
    </row>
    <row r="18693" spans="1:1" hidden="1">
      <c r="A18693" s="5"/>
    </row>
    <row r="18694" spans="1:1" hidden="1">
      <c r="A18694" s="5"/>
    </row>
    <row r="18695" spans="1:1" hidden="1">
      <c r="A18695" s="5"/>
    </row>
    <row r="18696" spans="1:1" hidden="1">
      <c r="A18696" s="5"/>
    </row>
    <row r="18697" spans="1:1" hidden="1">
      <c r="A18697" s="5"/>
    </row>
    <row r="18698" spans="1:1" hidden="1">
      <c r="A18698" s="5"/>
    </row>
    <row r="18699" spans="1:1" hidden="1">
      <c r="A18699" s="5"/>
    </row>
    <row r="18700" spans="1:1" hidden="1">
      <c r="A18700" s="5"/>
    </row>
    <row r="18701" spans="1:1" hidden="1">
      <c r="A18701" s="5"/>
    </row>
    <row r="18702" spans="1:1" hidden="1">
      <c r="A18702" s="5"/>
    </row>
    <row r="18703" spans="1:1" hidden="1">
      <c r="A18703" s="5"/>
    </row>
    <row r="18704" spans="1:1" hidden="1">
      <c r="A18704" s="5"/>
    </row>
    <row r="18705" spans="1:1" hidden="1">
      <c r="A18705" s="5"/>
    </row>
    <row r="18706" spans="1:1" hidden="1">
      <c r="A18706" s="5"/>
    </row>
    <row r="18707" spans="1:1" hidden="1">
      <c r="A18707" s="5"/>
    </row>
    <row r="18708" spans="1:1" hidden="1">
      <c r="A18708" s="5"/>
    </row>
    <row r="18709" spans="1:1" hidden="1">
      <c r="A18709" s="5"/>
    </row>
    <row r="18710" spans="1:1" hidden="1">
      <c r="A18710" s="5"/>
    </row>
    <row r="18711" spans="1:1" hidden="1">
      <c r="A18711" s="5"/>
    </row>
    <row r="18712" spans="1:1" hidden="1">
      <c r="A18712" s="5"/>
    </row>
    <row r="18713" spans="1:1" hidden="1">
      <c r="A18713" s="5"/>
    </row>
    <row r="18714" spans="1:1" hidden="1">
      <c r="A18714" s="5"/>
    </row>
    <row r="18715" spans="1:1" hidden="1">
      <c r="A18715" s="5"/>
    </row>
    <row r="18716" spans="1:1" hidden="1">
      <c r="A18716" s="5"/>
    </row>
    <row r="18717" spans="1:1" hidden="1">
      <c r="A18717" s="5"/>
    </row>
    <row r="18718" spans="1:1" hidden="1">
      <c r="A18718" s="5"/>
    </row>
    <row r="18719" spans="1:1" hidden="1">
      <c r="A18719" s="5"/>
    </row>
    <row r="18720" spans="1:1" hidden="1">
      <c r="A18720" s="5"/>
    </row>
    <row r="18721" spans="1:1" hidden="1">
      <c r="A18721" s="5"/>
    </row>
    <row r="18722" spans="1:1" hidden="1">
      <c r="A18722" s="5"/>
    </row>
    <row r="18723" spans="1:1" hidden="1">
      <c r="A18723" s="5"/>
    </row>
    <row r="18724" spans="1:1" hidden="1">
      <c r="A18724" s="5"/>
    </row>
    <row r="18725" spans="1:1" hidden="1">
      <c r="A18725" s="5"/>
    </row>
    <row r="18726" spans="1:1" hidden="1">
      <c r="A18726" s="5"/>
    </row>
    <row r="18727" spans="1:1" hidden="1">
      <c r="A18727" s="5"/>
    </row>
    <row r="18728" spans="1:1" hidden="1">
      <c r="A18728" s="5"/>
    </row>
    <row r="18729" spans="1:1" hidden="1">
      <c r="A18729" s="5"/>
    </row>
    <row r="18730" spans="1:1" hidden="1">
      <c r="A18730" s="5"/>
    </row>
    <row r="18731" spans="1:1" hidden="1">
      <c r="A18731" s="5"/>
    </row>
    <row r="18732" spans="1:1" hidden="1">
      <c r="A18732" s="5"/>
    </row>
    <row r="18733" spans="1:1" hidden="1">
      <c r="A18733" s="5"/>
    </row>
    <row r="18734" spans="1:1" hidden="1">
      <c r="A18734" s="5"/>
    </row>
    <row r="18735" spans="1:1" hidden="1">
      <c r="A18735" s="5"/>
    </row>
    <row r="18736" spans="1:1" hidden="1">
      <c r="A18736" s="5"/>
    </row>
    <row r="18737" spans="1:1" hidden="1">
      <c r="A18737" s="5"/>
    </row>
    <row r="18738" spans="1:1" hidden="1">
      <c r="A18738" s="5"/>
    </row>
    <row r="18739" spans="1:1" hidden="1">
      <c r="A18739" s="5"/>
    </row>
    <row r="18740" spans="1:1" hidden="1">
      <c r="A18740" s="5"/>
    </row>
    <row r="18741" spans="1:1" hidden="1">
      <c r="A18741" s="5"/>
    </row>
    <row r="18742" spans="1:1" hidden="1">
      <c r="A18742" s="5"/>
    </row>
    <row r="18743" spans="1:1" hidden="1">
      <c r="A18743" s="5"/>
    </row>
    <row r="18744" spans="1:1" hidden="1">
      <c r="A18744" s="5"/>
    </row>
    <row r="18745" spans="1:1" hidden="1">
      <c r="A18745" s="5"/>
    </row>
    <row r="18746" spans="1:1" hidden="1">
      <c r="A18746" s="5"/>
    </row>
    <row r="18747" spans="1:1" hidden="1">
      <c r="A18747" s="5"/>
    </row>
    <row r="18748" spans="1:1" hidden="1">
      <c r="A18748" s="5"/>
    </row>
    <row r="18749" spans="1:1" hidden="1">
      <c r="A18749" s="5"/>
    </row>
    <row r="18750" spans="1:1" hidden="1">
      <c r="A18750" s="5"/>
    </row>
    <row r="18751" spans="1:1" hidden="1">
      <c r="A18751" s="5"/>
    </row>
    <row r="18752" spans="1:1" hidden="1">
      <c r="A18752" s="5"/>
    </row>
    <row r="18753" spans="1:1" hidden="1">
      <c r="A18753" s="5"/>
    </row>
    <row r="18754" spans="1:1" hidden="1">
      <c r="A18754" s="5"/>
    </row>
    <row r="18755" spans="1:1" hidden="1">
      <c r="A18755" s="5"/>
    </row>
    <row r="18756" spans="1:1" hidden="1">
      <c r="A18756" s="5"/>
    </row>
    <row r="18757" spans="1:1" hidden="1">
      <c r="A18757" s="5"/>
    </row>
    <row r="18758" spans="1:1" hidden="1">
      <c r="A18758" s="5"/>
    </row>
    <row r="18759" spans="1:1" hidden="1">
      <c r="A18759" s="5"/>
    </row>
    <row r="18760" spans="1:1" hidden="1">
      <c r="A18760" s="5"/>
    </row>
    <row r="18761" spans="1:1" hidden="1">
      <c r="A18761" s="5"/>
    </row>
    <row r="18762" spans="1:1" hidden="1">
      <c r="A18762" s="5"/>
    </row>
    <row r="18763" spans="1:1" hidden="1">
      <c r="A18763" s="5"/>
    </row>
    <row r="18764" spans="1:1" hidden="1">
      <c r="A18764" s="5"/>
    </row>
    <row r="18765" spans="1:1" hidden="1">
      <c r="A18765" s="5"/>
    </row>
    <row r="18766" spans="1:1" hidden="1">
      <c r="A18766" s="5"/>
    </row>
    <row r="18767" spans="1:1" hidden="1">
      <c r="A18767" s="5"/>
    </row>
    <row r="18768" spans="1:1" hidden="1">
      <c r="A18768" s="5"/>
    </row>
    <row r="18769" spans="1:1" hidden="1">
      <c r="A18769" s="5"/>
    </row>
    <row r="18770" spans="1:1" hidden="1">
      <c r="A18770" s="5"/>
    </row>
    <row r="18771" spans="1:1" hidden="1">
      <c r="A18771" s="5"/>
    </row>
    <row r="18772" spans="1:1" hidden="1">
      <c r="A18772" s="5"/>
    </row>
    <row r="18773" spans="1:1" hidden="1">
      <c r="A18773" s="5"/>
    </row>
    <row r="18774" spans="1:1" hidden="1">
      <c r="A18774" s="5"/>
    </row>
    <row r="18775" spans="1:1" hidden="1">
      <c r="A18775" s="5"/>
    </row>
    <row r="18776" spans="1:1" hidden="1">
      <c r="A18776" s="5"/>
    </row>
    <row r="18777" spans="1:1" hidden="1">
      <c r="A18777" s="5"/>
    </row>
    <row r="18778" spans="1:1" hidden="1">
      <c r="A18778" s="5"/>
    </row>
    <row r="18779" spans="1:1" hidden="1">
      <c r="A18779" s="5"/>
    </row>
    <row r="18780" spans="1:1" hidden="1">
      <c r="A18780" s="5"/>
    </row>
    <row r="18781" spans="1:1" hidden="1">
      <c r="A18781" s="5"/>
    </row>
    <row r="18782" spans="1:1" hidden="1">
      <c r="A18782" s="5"/>
    </row>
    <row r="18783" spans="1:1" hidden="1">
      <c r="A18783" s="5"/>
    </row>
    <row r="18784" spans="1:1" hidden="1">
      <c r="A18784" s="5"/>
    </row>
    <row r="18785" spans="1:1" hidden="1">
      <c r="A18785" s="5"/>
    </row>
    <row r="18786" spans="1:1" hidden="1">
      <c r="A18786" s="5"/>
    </row>
    <row r="18787" spans="1:1" hidden="1">
      <c r="A18787" s="5"/>
    </row>
    <row r="18788" spans="1:1" hidden="1">
      <c r="A18788" s="5"/>
    </row>
    <row r="18789" spans="1:1" hidden="1">
      <c r="A18789" s="5"/>
    </row>
    <row r="18790" spans="1:1" hidden="1">
      <c r="A18790" s="5"/>
    </row>
    <row r="18791" spans="1:1" hidden="1">
      <c r="A18791" s="5"/>
    </row>
    <row r="18792" spans="1:1" hidden="1">
      <c r="A18792" s="5"/>
    </row>
    <row r="18793" spans="1:1" hidden="1">
      <c r="A18793" s="5"/>
    </row>
    <row r="18794" spans="1:1" hidden="1">
      <c r="A18794" s="5"/>
    </row>
    <row r="18795" spans="1:1" hidden="1">
      <c r="A18795" s="5"/>
    </row>
    <row r="18796" spans="1:1" hidden="1">
      <c r="A18796" s="5"/>
    </row>
    <row r="18797" spans="1:1" hidden="1">
      <c r="A18797" s="5"/>
    </row>
    <row r="18798" spans="1:1" hidden="1">
      <c r="A18798" s="5"/>
    </row>
    <row r="18799" spans="1:1" hidden="1">
      <c r="A18799" s="5"/>
    </row>
    <row r="18800" spans="1:1" hidden="1">
      <c r="A18800" s="5"/>
    </row>
    <row r="18801" spans="1:1" hidden="1">
      <c r="A18801" s="5"/>
    </row>
    <row r="18802" spans="1:1" hidden="1">
      <c r="A18802" s="5"/>
    </row>
    <row r="18803" spans="1:1" hidden="1">
      <c r="A18803" s="5"/>
    </row>
    <row r="18804" spans="1:1" hidden="1">
      <c r="A18804" s="5"/>
    </row>
    <row r="18805" spans="1:1" hidden="1">
      <c r="A18805" s="5"/>
    </row>
    <row r="18806" spans="1:1" hidden="1">
      <c r="A18806" s="5"/>
    </row>
    <row r="18807" spans="1:1" hidden="1">
      <c r="A18807" s="5"/>
    </row>
    <row r="18808" spans="1:1" hidden="1">
      <c r="A18808" s="5"/>
    </row>
    <row r="18809" spans="1:1" hidden="1">
      <c r="A18809" s="5"/>
    </row>
    <row r="18810" spans="1:1" hidden="1">
      <c r="A18810" s="5"/>
    </row>
    <row r="18811" spans="1:1" hidden="1">
      <c r="A18811" s="5"/>
    </row>
    <row r="18812" spans="1:1" hidden="1">
      <c r="A18812" s="5"/>
    </row>
    <row r="18813" spans="1:1" hidden="1">
      <c r="A18813" s="5"/>
    </row>
    <row r="18814" spans="1:1" hidden="1">
      <c r="A18814" s="5"/>
    </row>
    <row r="18815" spans="1:1" hidden="1">
      <c r="A18815" s="5"/>
    </row>
    <row r="18816" spans="1:1" hidden="1">
      <c r="A18816" s="5"/>
    </row>
    <row r="18817" spans="1:1" hidden="1">
      <c r="A18817" s="5"/>
    </row>
    <row r="18818" spans="1:1" hidden="1">
      <c r="A18818" s="5"/>
    </row>
    <row r="18819" spans="1:1" hidden="1">
      <c r="A18819" s="5"/>
    </row>
    <row r="18820" spans="1:1" hidden="1">
      <c r="A18820" s="5"/>
    </row>
    <row r="18821" spans="1:1" hidden="1">
      <c r="A18821" s="5"/>
    </row>
    <row r="18822" spans="1:1" hidden="1">
      <c r="A18822" s="5"/>
    </row>
    <row r="18823" spans="1:1" hidden="1">
      <c r="A18823" s="5"/>
    </row>
    <row r="18824" spans="1:1" hidden="1">
      <c r="A18824" s="5"/>
    </row>
    <row r="18825" spans="1:1" hidden="1">
      <c r="A18825" s="5"/>
    </row>
    <row r="18826" spans="1:1" hidden="1">
      <c r="A18826" s="5"/>
    </row>
    <row r="18827" spans="1:1" hidden="1">
      <c r="A18827" s="5"/>
    </row>
    <row r="18828" spans="1:1" hidden="1">
      <c r="A18828" s="5"/>
    </row>
    <row r="18829" spans="1:1" hidden="1">
      <c r="A18829" s="5"/>
    </row>
    <row r="18830" spans="1:1" hidden="1">
      <c r="A18830" s="5"/>
    </row>
    <row r="18831" spans="1:1" hidden="1">
      <c r="A18831" s="5"/>
    </row>
    <row r="18832" spans="1:1" hidden="1">
      <c r="A18832" s="5"/>
    </row>
    <row r="18833" spans="1:1" hidden="1">
      <c r="A18833" s="5"/>
    </row>
    <row r="18834" spans="1:1" hidden="1">
      <c r="A18834" s="5"/>
    </row>
    <row r="18835" spans="1:1" hidden="1">
      <c r="A18835" s="5"/>
    </row>
    <row r="18836" spans="1:1" hidden="1">
      <c r="A18836" s="5"/>
    </row>
    <row r="18837" spans="1:1" hidden="1">
      <c r="A18837" s="5"/>
    </row>
    <row r="18838" spans="1:1" hidden="1">
      <c r="A18838" s="5"/>
    </row>
    <row r="18839" spans="1:1" hidden="1">
      <c r="A18839" s="5"/>
    </row>
    <row r="18840" spans="1:1" hidden="1">
      <c r="A18840" s="5"/>
    </row>
    <row r="18841" spans="1:1" hidden="1">
      <c r="A18841" s="5"/>
    </row>
    <row r="18842" spans="1:1" hidden="1">
      <c r="A18842" s="5"/>
    </row>
    <row r="18843" spans="1:1" hidden="1">
      <c r="A18843" s="5"/>
    </row>
    <row r="18844" spans="1:1" hidden="1">
      <c r="A18844" s="5"/>
    </row>
    <row r="18845" spans="1:1" hidden="1">
      <c r="A18845" s="5"/>
    </row>
    <row r="18846" spans="1:1" hidden="1">
      <c r="A18846" s="5"/>
    </row>
    <row r="18847" spans="1:1" hidden="1">
      <c r="A18847" s="5"/>
    </row>
    <row r="18848" spans="1:1" hidden="1">
      <c r="A18848" s="5"/>
    </row>
    <row r="18849" spans="1:1" hidden="1">
      <c r="A18849" s="5"/>
    </row>
    <row r="18850" spans="1:1" hidden="1">
      <c r="A18850" s="5"/>
    </row>
    <row r="18851" spans="1:1" hidden="1">
      <c r="A18851" s="5"/>
    </row>
    <row r="18852" spans="1:1" hidden="1">
      <c r="A18852" s="5"/>
    </row>
    <row r="18853" spans="1:1" hidden="1">
      <c r="A18853" s="5"/>
    </row>
    <row r="18854" spans="1:1" hidden="1">
      <c r="A18854" s="5"/>
    </row>
    <row r="18855" spans="1:1" hidden="1">
      <c r="A18855" s="5"/>
    </row>
    <row r="18856" spans="1:1" hidden="1">
      <c r="A18856" s="5"/>
    </row>
    <row r="18857" spans="1:1" hidden="1">
      <c r="A18857" s="5"/>
    </row>
    <row r="18858" spans="1:1" hidden="1">
      <c r="A18858" s="5"/>
    </row>
    <row r="18859" spans="1:1" hidden="1">
      <c r="A18859" s="5"/>
    </row>
    <row r="18860" spans="1:1" hidden="1">
      <c r="A18860" s="5"/>
    </row>
    <row r="18861" spans="1:1" hidden="1">
      <c r="A18861" s="5"/>
    </row>
    <row r="18862" spans="1:1" hidden="1">
      <c r="A18862" s="5"/>
    </row>
    <row r="18863" spans="1:1" hidden="1">
      <c r="A18863" s="5"/>
    </row>
    <row r="18864" spans="1:1" hidden="1">
      <c r="A18864" s="5"/>
    </row>
    <row r="18865" spans="1:1" hidden="1">
      <c r="A18865" s="5"/>
    </row>
    <row r="18866" spans="1:1" hidden="1">
      <c r="A18866" s="5"/>
    </row>
    <row r="18867" spans="1:1" hidden="1">
      <c r="A18867" s="5"/>
    </row>
    <row r="18868" spans="1:1" hidden="1">
      <c r="A18868" s="5"/>
    </row>
    <row r="18869" spans="1:1" hidden="1">
      <c r="A18869" s="5"/>
    </row>
    <row r="18870" spans="1:1" hidden="1">
      <c r="A18870" s="5"/>
    </row>
    <row r="18871" spans="1:1" hidden="1">
      <c r="A18871" s="5"/>
    </row>
    <row r="18872" spans="1:1" hidden="1">
      <c r="A18872" s="5"/>
    </row>
    <row r="18873" spans="1:1" hidden="1">
      <c r="A18873" s="5"/>
    </row>
    <row r="18874" spans="1:1" hidden="1">
      <c r="A18874" s="5"/>
    </row>
    <row r="18875" spans="1:1" hidden="1">
      <c r="A18875" s="5"/>
    </row>
    <row r="18876" spans="1:1" hidden="1">
      <c r="A18876" s="5"/>
    </row>
    <row r="18877" spans="1:1" hidden="1">
      <c r="A18877" s="5"/>
    </row>
    <row r="18878" spans="1:1" hidden="1">
      <c r="A18878" s="5"/>
    </row>
    <row r="18879" spans="1:1" hidden="1">
      <c r="A18879" s="5"/>
    </row>
    <row r="18880" spans="1:1" hidden="1">
      <c r="A18880" s="5"/>
    </row>
    <row r="18881" spans="1:1" hidden="1">
      <c r="A18881" s="5"/>
    </row>
    <row r="18882" spans="1:1" hidden="1">
      <c r="A18882" s="5"/>
    </row>
    <row r="18883" spans="1:1" hidden="1">
      <c r="A18883" s="5"/>
    </row>
    <row r="18884" spans="1:1" hidden="1">
      <c r="A18884" s="5"/>
    </row>
    <row r="18885" spans="1:1" hidden="1">
      <c r="A18885" s="5"/>
    </row>
    <row r="18886" spans="1:1" hidden="1">
      <c r="A18886" s="5"/>
    </row>
    <row r="18887" spans="1:1" hidden="1">
      <c r="A18887" s="5"/>
    </row>
    <row r="18888" spans="1:1" hidden="1">
      <c r="A18888" s="5"/>
    </row>
    <row r="18889" spans="1:1" hidden="1">
      <c r="A18889" s="5"/>
    </row>
    <row r="18890" spans="1:1" hidden="1">
      <c r="A18890" s="5"/>
    </row>
    <row r="18891" spans="1:1" hidden="1">
      <c r="A18891" s="5"/>
    </row>
    <row r="18892" spans="1:1" hidden="1">
      <c r="A18892" s="5"/>
    </row>
    <row r="18893" spans="1:1" hidden="1">
      <c r="A18893" s="5"/>
    </row>
    <row r="18894" spans="1:1" hidden="1">
      <c r="A18894" s="5"/>
    </row>
    <row r="18895" spans="1:1" hidden="1">
      <c r="A18895" s="5"/>
    </row>
    <row r="18896" spans="1:1" hidden="1">
      <c r="A18896" s="5"/>
    </row>
    <row r="18897" spans="1:1" hidden="1">
      <c r="A18897" s="5"/>
    </row>
    <row r="18898" spans="1:1" hidden="1">
      <c r="A18898" s="5"/>
    </row>
    <row r="18899" spans="1:1" hidden="1">
      <c r="A18899" s="5"/>
    </row>
    <row r="18900" spans="1:1" hidden="1">
      <c r="A18900" s="5"/>
    </row>
    <row r="18901" spans="1:1" hidden="1">
      <c r="A18901" s="5"/>
    </row>
    <row r="18902" spans="1:1" hidden="1">
      <c r="A18902" s="5"/>
    </row>
    <row r="18903" spans="1:1" hidden="1">
      <c r="A18903" s="5"/>
    </row>
    <row r="18904" spans="1:1" hidden="1">
      <c r="A18904" s="5"/>
    </row>
    <row r="18905" spans="1:1" hidden="1">
      <c r="A18905" s="5"/>
    </row>
    <row r="18906" spans="1:1" hidden="1">
      <c r="A18906" s="5"/>
    </row>
    <row r="18907" spans="1:1" hidden="1">
      <c r="A18907" s="5"/>
    </row>
    <row r="18908" spans="1:1" hidden="1">
      <c r="A18908" s="5"/>
    </row>
    <row r="18909" spans="1:1" hidden="1">
      <c r="A18909" s="5"/>
    </row>
    <row r="18910" spans="1:1" hidden="1">
      <c r="A18910" s="5"/>
    </row>
    <row r="18911" spans="1:1" hidden="1">
      <c r="A18911" s="5"/>
    </row>
    <row r="18912" spans="1:1" hidden="1">
      <c r="A18912" s="5"/>
    </row>
    <row r="18913" spans="1:1" hidden="1">
      <c r="A18913" s="5"/>
    </row>
    <row r="18914" spans="1:1" hidden="1">
      <c r="A18914" s="5"/>
    </row>
    <row r="18915" spans="1:1" hidden="1">
      <c r="A18915" s="5"/>
    </row>
    <row r="18916" spans="1:1" hidden="1">
      <c r="A18916" s="5"/>
    </row>
    <row r="18917" spans="1:1" hidden="1">
      <c r="A18917" s="5"/>
    </row>
    <row r="18918" spans="1:1" hidden="1">
      <c r="A18918" s="5"/>
    </row>
    <row r="18919" spans="1:1" hidden="1">
      <c r="A18919" s="5"/>
    </row>
    <row r="18920" spans="1:1" hidden="1">
      <c r="A18920" s="5"/>
    </row>
    <row r="18921" spans="1:1" hidden="1">
      <c r="A18921" s="5"/>
    </row>
    <row r="18922" spans="1:1" hidden="1">
      <c r="A18922" s="5"/>
    </row>
    <row r="18923" spans="1:1" hidden="1">
      <c r="A18923" s="5"/>
    </row>
    <row r="18924" spans="1:1" hidden="1">
      <c r="A18924" s="5"/>
    </row>
    <row r="18925" spans="1:1" hidden="1">
      <c r="A18925" s="5"/>
    </row>
    <row r="18926" spans="1:1" hidden="1">
      <c r="A18926" s="5"/>
    </row>
    <row r="18927" spans="1:1" hidden="1">
      <c r="A18927" s="5"/>
    </row>
    <row r="18928" spans="1:1" hidden="1">
      <c r="A18928" s="5"/>
    </row>
    <row r="18929" spans="1:1" hidden="1">
      <c r="A18929" s="5"/>
    </row>
    <row r="18930" spans="1:1" hidden="1">
      <c r="A18930" s="5"/>
    </row>
    <row r="18931" spans="1:1" hidden="1">
      <c r="A18931" s="5"/>
    </row>
    <row r="18932" spans="1:1" hidden="1">
      <c r="A18932" s="5"/>
    </row>
    <row r="18933" spans="1:1" hidden="1">
      <c r="A18933" s="5"/>
    </row>
    <row r="18934" spans="1:1" hidden="1">
      <c r="A18934" s="5"/>
    </row>
    <row r="18935" spans="1:1" hidden="1">
      <c r="A18935" s="5"/>
    </row>
    <row r="18936" spans="1:1" hidden="1">
      <c r="A18936" s="5"/>
    </row>
    <row r="18937" spans="1:1" hidden="1">
      <c r="A18937" s="5"/>
    </row>
    <row r="18938" spans="1:1" hidden="1">
      <c r="A18938" s="5"/>
    </row>
    <row r="18939" spans="1:1" hidden="1">
      <c r="A18939" s="5"/>
    </row>
    <row r="18940" spans="1:1" hidden="1">
      <c r="A18940" s="5"/>
    </row>
    <row r="18941" spans="1:1" hidden="1">
      <c r="A18941" s="5"/>
    </row>
    <row r="18942" spans="1:1" hidden="1">
      <c r="A18942" s="5"/>
    </row>
    <row r="18943" spans="1:1" hidden="1">
      <c r="A18943" s="5"/>
    </row>
    <row r="18944" spans="1:1" hidden="1">
      <c r="A18944" s="5"/>
    </row>
    <row r="18945" spans="1:1" hidden="1">
      <c r="A18945" s="5"/>
    </row>
    <row r="18946" spans="1:1" hidden="1">
      <c r="A18946" s="5"/>
    </row>
    <row r="18947" spans="1:1" hidden="1">
      <c r="A18947" s="5"/>
    </row>
    <row r="18948" spans="1:1" hidden="1">
      <c r="A18948" s="5"/>
    </row>
    <row r="18949" spans="1:1" hidden="1">
      <c r="A18949" s="5"/>
    </row>
    <row r="18950" spans="1:1" hidden="1">
      <c r="A18950" s="5"/>
    </row>
    <row r="18951" spans="1:1" hidden="1">
      <c r="A18951" s="5"/>
    </row>
    <row r="18952" spans="1:1" hidden="1">
      <c r="A18952" s="5"/>
    </row>
    <row r="18953" spans="1:1" hidden="1">
      <c r="A18953" s="5"/>
    </row>
    <row r="18954" spans="1:1" hidden="1">
      <c r="A18954" s="5"/>
    </row>
    <row r="18955" spans="1:1" hidden="1">
      <c r="A18955" s="5"/>
    </row>
    <row r="18956" spans="1:1" hidden="1">
      <c r="A18956" s="5"/>
    </row>
    <row r="18957" spans="1:1" hidden="1">
      <c r="A18957" s="5"/>
    </row>
    <row r="18958" spans="1:1" hidden="1">
      <c r="A18958" s="5"/>
    </row>
    <row r="18959" spans="1:1" hidden="1">
      <c r="A18959" s="5"/>
    </row>
    <row r="18960" spans="1:1" hidden="1">
      <c r="A18960" s="5"/>
    </row>
    <row r="18961" spans="1:1" hidden="1">
      <c r="A18961" s="5"/>
    </row>
    <row r="18962" spans="1:1" hidden="1">
      <c r="A18962" s="5"/>
    </row>
    <row r="18963" spans="1:1" hidden="1">
      <c r="A18963" s="5"/>
    </row>
    <row r="18964" spans="1:1" hidden="1">
      <c r="A18964" s="5"/>
    </row>
    <row r="18965" spans="1:1" hidden="1">
      <c r="A18965" s="5"/>
    </row>
    <row r="18966" spans="1:1" hidden="1">
      <c r="A18966" s="5"/>
    </row>
    <row r="18967" spans="1:1" hidden="1">
      <c r="A18967" s="5"/>
    </row>
    <row r="18968" spans="1:1" hidden="1">
      <c r="A18968" s="5"/>
    </row>
    <row r="18969" spans="1:1" hidden="1">
      <c r="A18969" s="5"/>
    </row>
    <row r="18970" spans="1:1" hidden="1">
      <c r="A18970" s="5"/>
    </row>
    <row r="18971" spans="1:1" hidden="1">
      <c r="A18971" s="5"/>
    </row>
    <row r="18972" spans="1:1" hidden="1">
      <c r="A18972" s="5"/>
    </row>
    <row r="18973" spans="1:1" hidden="1">
      <c r="A18973" s="5"/>
    </row>
    <row r="18974" spans="1:1" hidden="1">
      <c r="A18974" s="5"/>
    </row>
    <row r="18975" spans="1:1" hidden="1">
      <c r="A18975" s="5"/>
    </row>
    <row r="18976" spans="1:1" hidden="1">
      <c r="A18976" s="5"/>
    </row>
    <row r="18977" spans="1:1" hidden="1">
      <c r="A18977" s="5"/>
    </row>
    <row r="18978" spans="1:1" hidden="1">
      <c r="A18978" s="5"/>
    </row>
    <row r="18979" spans="1:1" hidden="1">
      <c r="A18979" s="5"/>
    </row>
    <row r="18980" spans="1:1" hidden="1">
      <c r="A18980" s="5"/>
    </row>
    <row r="18981" spans="1:1" hidden="1">
      <c r="A18981" s="5"/>
    </row>
    <row r="18982" spans="1:1" hidden="1">
      <c r="A18982" s="5"/>
    </row>
    <row r="18983" spans="1:1" hidden="1">
      <c r="A18983" s="5"/>
    </row>
    <row r="18984" spans="1:1" hidden="1">
      <c r="A18984" s="5"/>
    </row>
    <row r="18985" spans="1:1" hidden="1">
      <c r="A18985" s="5"/>
    </row>
    <row r="18986" spans="1:1" hidden="1">
      <c r="A18986" s="5"/>
    </row>
    <row r="18987" spans="1:1" hidden="1">
      <c r="A18987" s="5"/>
    </row>
    <row r="18988" spans="1:1" hidden="1">
      <c r="A18988" s="5"/>
    </row>
    <row r="18989" spans="1:1" hidden="1">
      <c r="A18989" s="5"/>
    </row>
    <row r="18990" spans="1:1" hidden="1">
      <c r="A18990" s="5"/>
    </row>
    <row r="18991" spans="1:1" hidden="1">
      <c r="A18991" s="5"/>
    </row>
    <row r="18992" spans="1:1" hidden="1">
      <c r="A18992" s="5"/>
    </row>
    <row r="18993" spans="1:1" hidden="1">
      <c r="A18993" s="5"/>
    </row>
    <row r="18994" spans="1:1" hidden="1">
      <c r="A18994" s="5"/>
    </row>
    <row r="18995" spans="1:1" hidden="1">
      <c r="A18995" s="5"/>
    </row>
    <row r="18996" spans="1:1" hidden="1">
      <c r="A18996" s="5"/>
    </row>
    <row r="18997" spans="1:1" hidden="1">
      <c r="A18997" s="5"/>
    </row>
    <row r="18998" spans="1:1" hidden="1">
      <c r="A18998" s="5"/>
    </row>
    <row r="18999" spans="1:1" hidden="1">
      <c r="A18999" s="5"/>
    </row>
    <row r="19000" spans="1:1" hidden="1">
      <c r="A19000" s="5"/>
    </row>
    <row r="19001" spans="1:1" hidden="1">
      <c r="A19001" s="5"/>
    </row>
    <row r="19002" spans="1:1" hidden="1">
      <c r="A19002" s="5"/>
    </row>
    <row r="19003" spans="1:1" hidden="1">
      <c r="A19003" s="5"/>
    </row>
    <row r="19004" spans="1:1" hidden="1">
      <c r="A19004" s="5"/>
    </row>
    <row r="19005" spans="1:1" hidden="1">
      <c r="A19005" s="5"/>
    </row>
    <row r="19006" spans="1:1" hidden="1">
      <c r="A19006" s="5"/>
    </row>
    <row r="19007" spans="1:1" hidden="1">
      <c r="A19007" s="5"/>
    </row>
    <row r="19008" spans="1:1" hidden="1">
      <c r="A19008" s="5"/>
    </row>
    <row r="19009" spans="1:1" hidden="1">
      <c r="A19009" s="5"/>
    </row>
    <row r="19010" spans="1:1" hidden="1">
      <c r="A19010" s="5"/>
    </row>
    <row r="19011" spans="1:1" hidden="1">
      <c r="A19011" s="5"/>
    </row>
    <row r="19012" spans="1:1" hidden="1">
      <c r="A19012" s="5"/>
    </row>
    <row r="19013" spans="1:1" hidden="1">
      <c r="A19013" s="5"/>
    </row>
    <row r="19014" spans="1:1" hidden="1">
      <c r="A19014" s="5"/>
    </row>
    <row r="19015" spans="1:1" hidden="1">
      <c r="A19015" s="5"/>
    </row>
    <row r="19016" spans="1:1" hidden="1">
      <c r="A19016" s="5"/>
    </row>
    <row r="19017" spans="1:1" hidden="1">
      <c r="A19017" s="5"/>
    </row>
    <row r="19018" spans="1:1" hidden="1">
      <c r="A19018" s="5"/>
    </row>
    <row r="19019" spans="1:1" hidden="1">
      <c r="A19019" s="5"/>
    </row>
    <row r="19020" spans="1:1" hidden="1">
      <c r="A19020" s="5"/>
    </row>
    <row r="19021" spans="1:1" hidden="1">
      <c r="A19021" s="5"/>
    </row>
    <row r="19022" spans="1:1" hidden="1">
      <c r="A19022" s="5"/>
    </row>
    <row r="19023" spans="1:1" hidden="1">
      <c r="A19023" s="5"/>
    </row>
    <row r="19024" spans="1:1" hidden="1">
      <c r="A19024" s="5"/>
    </row>
    <row r="19025" spans="1:1" hidden="1">
      <c r="A19025" s="5"/>
    </row>
    <row r="19026" spans="1:1" hidden="1">
      <c r="A19026" s="5"/>
    </row>
    <row r="19027" spans="1:1" hidden="1">
      <c r="A19027" s="5"/>
    </row>
    <row r="19028" spans="1:1" hidden="1">
      <c r="A19028" s="5"/>
    </row>
    <row r="19029" spans="1:1" hidden="1">
      <c r="A19029" s="5"/>
    </row>
    <row r="19030" spans="1:1" hidden="1">
      <c r="A19030" s="5"/>
    </row>
    <row r="19031" spans="1:1" hidden="1">
      <c r="A19031" s="5"/>
    </row>
    <row r="19032" spans="1:1" hidden="1">
      <c r="A19032" s="5"/>
    </row>
    <row r="19033" spans="1:1" hidden="1">
      <c r="A19033" s="5"/>
    </row>
    <row r="19034" spans="1:1" hidden="1">
      <c r="A19034" s="5"/>
    </row>
    <row r="19035" spans="1:1" hidden="1">
      <c r="A19035" s="5"/>
    </row>
    <row r="19036" spans="1:1" hidden="1">
      <c r="A19036" s="5"/>
    </row>
    <row r="19037" spans="1:1" hidden="1">
      <c r="A19037" s="5"/>
    </row>
    <row r="19038" spans="1:1" hidden="1">
      <c r="A19038" s="5"/>
    </row>
    <row r="19039" spans="1:1" hidden="1">
      <c r="A19039" s="5"/>
    </row>
    <row r="19040" spans="1:1" hidden="1">
      <c r="A19040" s="5"/>
    </row>
    <row r="19041" spans="1:1" hidden="1">
      <c r="A19041" s="5"/>
    </row>
    <row r="19042" spans="1:1" hidden="1">
      <c r="A19042" s="5"/>
    </row>
    <row r="19043" spans="1:1" hidden="1">
      <c r="A19043" s="5"/>
    </row>
    <row r="19044" spans="1:1" hidden="1">
      <c r="A19044" s="5"/>
    </row>
    <row r="19045" spans="1:1" hidden="1">
      <c r="A19045" s="5"/>
    </row>
    <row r="19046" spans="1:1" hidden="1">
      <c r="A19046" s="5"/>
    </row>
    <row r="19047" spans="1:1" hidden="1">
      <c r="A19047" s="5"/>
    </row>
    <row r="19048" spans="1:1" hidden="1">
      <c r="A19048" s="5"/>
    </row>
    <row r="19049" spans="1:1" hidden="1">
      <c r="A19049" s="5"/>
    </row>
    <row r="19050" spans="1:1" hidden="1">
      <c r="A19050" s="5"/>
    </row>
    <row r="19051" spans="1:1" hidden="1">
      <c r="A19051" s="5"/>
    </row>
    <row r="19052" spans="1:1" hidden="1">
      <c r="A19052" s="5"/>
    </row>
    <row r="19053" spans="1:1" hidden="1">
      <c r="A19053" s="5"/>
    </row>
    <row r="19054" spans="1:1" hidden="1">
      <c r="A19054" s="5"/>
    </row>
    <row r="19055" spans="1:1" hidden="1">
      <c r="A19055" s="5"/>
    </row>
    <row r="19056" spans="1:1" hidden="1">
      <c r="A19056" s="5"/>
    </row>
    <row r="19057" spans="1:1" hidden="1">
      <c r="A19057" s="5"/>
    </row>
    <row r="19058" spans="1:1" hidden="1">
      <c r="A19058" s="5"/>
    </row>
    <row r="19059" spans="1:1" hidden="1">
      <c r="A19059" s="5"/>
    </row>
    <row r="19060" spans="1:1" hidden="1">
      <c r="A19060" s="5"/>
    </row>
    <row r="19061" spans="1:1" hidden="1">
      <c r="A19061" s="5"/>
    </row>
    <row r="19062" spans="1:1" hidden="1">
      <c r="A19062" s="5"/>
    </row>
    <row r="19063" spans="1:1" hidden="1">
      <c r="A19063" s="5"/>
    </row>
    <row r="19064" spans="1:1" hidden="1">
      <c r="A19064" s="5"/>
    </row>
    <row r="19065" spans="1:1" hidden="1">
      <c r="A19065" s="5"/>
    </row>
    <row r="19066" spans="1:1" hidden="1">
      <c r="A19066" s="5"/>
    </row>
    <row r="19067" spans="1:1" hidden="1">
      <c r="A19067" s="5"/>
    </row>
    <row r="19068" spans="1:1" hidden="1">
      <c r="A19068" s="5"/>
    </row>
    <row r="19069" spans="1:1" hidden="1">
      <c r="A19069" s="5"/>
    </row>
    <row r="19070" spans="1:1" hidden="1">
      <c r="A19070" s="5"/>
    </row>
    <row r="19071" spans="1:1" hidden="1">
      <c r="A19071" s="5"/>
    </row>
    <row r="19072" spans="1:1" hidden="1">
      <c r="A19072" s="5"/>
    </row>
    <row r="19073" spans="1:1" hidden="1">
      <c r="A19073" s="5"/>
    </row>
    <row r="19074" spans="1:1" hidden="1">
      <c r="A19074" s="5"/>
    </row>
    <row r="19075" spans="1:1" hidden="1">
      <c r="A19075" s="5"/>
    </row>
    <row r="19076" spans="1:1" hidden="1">
      <c r="A19076" s="5"/>
    </row>
    <row r="19077" spans="1:1" hidden="1">
      <c r="A19077" s="5"/>
    </row>
    <row r="19078" spans="1:1" hidden="1">
      <c r="A19078" s="5"/>
    </row>
    <row r="19079" spans="1:1" hidden="1">
      <c r="A19079" s="5"/>
    </row>
    <row r="19080" spans="1:1" hidden="1">
      <c r="A19080" s="5"/>
    </row>
    <row r="19081" spans="1:1" hidden="1">
      <c r="A19081" s="5"/>
    </row>
    <row r="19082" spans="1:1" hidden="1">
      <c r="A19082" s="5"/>
    </row>
    <row r="19083" spans="1:1" hidden="1">
      <c r="A19083" s="5"/>
    </row>
    <row r="19084" spans="1:1" hidden="1">
      <c r="A19084" s="5"/>
    </row>
    <row r="19085" spans="1:1" hidden="1">
      <c r="A19085" s="5"/>
    </row>
    <row r="19086" spans="1:1" hidden="1">
      <c r="A19086" s="5"/>
    </row>
    <row r="19087" spans="1:1" hidden="1">
      <c r="A19087" s="5"/>
    </row>
    <row r="19088" spans="1:1" hidden="1">
      <c r="A19088" s="5"/>
    </row>
    <row r="19089" spans="1:1" hidden="1">
      <c r="A19089" s="5"/>
    </row>
    <row r="19090" spans="1:1" hidden="1">
      <c r="A19090" s="5"/>
    </row>
    <row r="19091" spans="1:1" hidden="1">
      <c r="A19091" s="5"/>
    </row>
    <row r="19092" spans="1:1" hidden="1">
      <c r="A19092" s="5"/>
    </row>
    <row r="19093" spans="1:1" hidden="1">
      <c r="A19093" s="5"/>
    </row>
    <row r="19094" spans="1:1" hidden="1">
      <c r="A19094" s="5"/>
    </row>
    <row r="19095" spans="1:1" hidden="1">
      <c r="A19095" s="5"/>
    </row>
    <row r="19096" spans="1:1" hidden="1">
      <c r="A19096" s="5"/>
    </row>
    <row r="19097" spans="1:1" hidden="1">
      <c r="A19097" s="5"/>
    </row>
    <row r="19098" spans="1:1" hidden="1">
      <c r="A19098" s="5"/>
    </row>
    <row r="19099" spans="1:1" hidden="1">
      <c r="A19099" s="5"/>
    </row>
    <row r="19100" spans="1:1" hidden="1">
      <c r="A19100" s="5"/>
    </row>
    <row r="19101" spans="1:1" hidden="1">
      <c r="A19101" s="5"/>
    </row>
    <row r="19102" spans="1:1" hidden="1">
      <c r="A19102" s="5"/>
    </row>
    <row r="19103" spans="1:1" hidden="1">
      <c r="A19103" s="5"/>
    </row>
    <row r="19104" spans="1:1" hidden="1">
      <c r="A19104" s="5"/>
    </row>
    <row r="19105" spans="1:1" hidden="1">
      <c r="A19105" s="5"/>
    </row>
    <row r="19106" spans="1:1" hidden="1">
      <c r="A19106" s="5"/>
    </row>
    <row r="19107" spans="1:1" hidden="1">
      <c r="A19107" s="5"/>
    </row>
    <row r="19108" spans="1:1" hidden="1">
      <c r="A19108" s="5"/>
    </row>
    <row r="19109" spans="1:1" hidden="1">
      <c r="A19109" s="5"/>
    </row>
    <row r="19110" spans="1:1" hidden="1">
      <c r="A19110" s="5"/>
    </row>
    <row r="19111" spans="1:1" hidden="1">
      <c r="A19111" s="5"/>
    </row>
    <row r="19112" spans="1:1" hidden="1">
      <c r="A19112" s="5"/>
    </row>
    <row r="19113" spans="1:1" hidden="1">
      <c r="A19113" s="5"/>
    </row>
    <row r="19114" spans="1:1" hidden="1">
      <c r="A19114" s="5"/>
    </row>
    <row r="19115" spans="1:1" hidden="1">
      <c r="A19115" s="5"/>
    </row>
    <row r="19116" spans="1:1" hidden="1">
      <c r="A19116" s="5"/>
    </row>
    <row r="19117" spans="1:1" hidden="1">
      <c r="A19117" s="5"/>
    </row>
    <row r="19118" spans="1:1" hidden="1">
      <c r="A19118" s="5"/>
    </row>
    <row r="19119" spans="1:1" hidden="1">
      <c r="A19119" s="5"/>
    </row>
    <row r="19120" spans="1:1" hidden="1">
      <c r="A19120" s="5"/>
    </row>
    <row r="19121" spans="1:1" hidden="1">
      <c r="A19121" s="5"/>
    </row>
    <row r="19122" spans="1:1" hidden="1">
      <c r="A19122" s="5"/>
    </row>
    <row r="19123" spans="1:1" hidden="1">
      <c r="A19123" s="5"/>
    </row>
    <row r="19124" spans="1:1" hidden="1">
      <c r="A19124" s="5"/>
    </row>
    <row r="19125" spans="1:1" hidden="1">
      <c r="A19125" s="5"/>
    </row>
    <row r="19126" spans="1:1" hidden="1">
      <c r="A19126" s="5"/>
    </row>
    <row r="19127" spans="1:1" hidden="1">
      <c r="A19127" s="5"/>
    </row>
    <row r="19128" spans="1:1" hidden="1">
      <c r="A19128" s="5"/>
    </row>
    <row r="19129" spans="1:1" hidden="1">
      <c r="A19129" s="5"/>
    </row>
    <row r="19130" spans="1:1" hidden="1">
      <c r="A19130" s="5"/>
    </row>
    <row r="19131" spans="1:1" hidden="1">
      <c r="A19131" s="5"/>
    </row>
    <row r="19132" spans="1:1" hidden="1">
      <c r="A19132" s="5"/>
    </row>
    <row r="19133" spans="1:1" hidden="1">
      <c r="A19133" s="5"/>
    </row>
    <row r="19134" spans="1:1" hidden="1">
      <c r="A19134" s="5"/>
    </row>
    <row r="19135" spans="1:1" hidden="1">
      <c r="A19135" s="5"/>
    </row>
    <row r="19136" spans="1:1" hidden="1">
      <c r="A19136" s="5"/>
    </row>
    <row r="19137" spans="1:1" hidden="1">
      <c r="A19137" s="5"/>
    </row>
    <row r="19138" spans="1:1" hidden="1">
      <c r="A19138" s="5"/>
    </row>
    <row r="19139" spans="1:1" hidden="1">
      <c r="A19139" s="5"/>
    </row>
    <row r="19140" spans="1:1" hidden="1">
      <c r="A19140" s="5"/>
    </row>
    <row r="19141" spans="1:1" hidden="1">
      <c r="A19141" s="5"/>
    </row>
    <row r="19142" spans="1:1" hidden="1">
      <c r="A19142" s="5"/>
    </row>
    <row r="19143" spans="1:1" hidden="1">
      <c r="A19143" s="5"/>
    </row>
    <row r="19144" spans="1:1" hidden="1">
      <c r="A19144" s="5"/>
    </row>
    <row r="19145" spans="1:1" hidden="1">
      <c r="A19145" s="5"/>
    </row>
    <row r="19146" spans="1:1" hidden="1">
      <c r="A19146" s="5"/>
    </row>
    <row r="19147" spans="1:1" hidden="1">
      <c r="A19147" s="5"/>
    </row>
    <row r="19148" spans="1:1" hidden="1">
      <c r="A19148" s="5"/>
    </row>
    <row r="19149" spans="1:1" hidden="1">
      <c r="A19149" s="5"/>
    </row>
    <row r="19150" spans="1:1" hidden="1">
      <c r="A19150" s="5"/>
    </row>
    <row r="19151" spans="1:1" hidden="1">
      <c r="A19151" s="5"/>
    </row>
    <row r="19152" spans="1:1" hidden="1">
      <c r="A19152" s="5"/>
    </row>
    <row r="19153" spans="1:1" hidden="1">
      <c r="A19153" s="5"/>
    </row>
    <row r="19154" spans="1:1" hidden="1">
      <c r="A19154" s="5"/>
    </row>
    <row r="19155" spans="1:1" hidden="1">
      <c r="A19155" s="5"/>
    </row>
    <row r="19156" spans="1:1" hidden="1">
      <c r="A19156" s="5"/>
    </row>
    <row r="19157" spans="1:1" hidden="1">
      <c r="A19157" s="5"/>
    </row>
    <row r="19158" spans="1:1" hidden="1">
      <c r="A19158" s="5"/>
    </row>
    <row r="19159" spans="1:1" hidden="1">
      <c r="A19159" s="5"/>
    </row>
    <row r="19160" spans="1:1" hidden="1">
      <c r="A19160" s="5"/>
    </row>
    <row r="19161" spans="1:1" hidden="1">
      <c r="A19161" s="5"/>
    </row>
    <row r="19162" spans="1:1" hidden="1">
      <c r="A19162" s="5"/>
    </row>
    <row r="19163" spans="1:1" hidden="1">
      <c r="A19163" s="5"/>
    </row>
    <row r="19164" spans="1:1" hidden="1">
      <c r="A19164" s="5"/>
    </row>
    <row r="19165" spans="1:1" hidden="1">
      <c r="A19165" s="5"/>
    </row>
    <row r="19166" spans="1:1" hidden="1">
      <c r="A19166" s="5"/>
    </row>
    <row r="19167" spans="1:1" hidden="1">
      <c r="A19167" s="5"/>
    </row>
    <row r="19168" spans="1:1" hidden="1">
      <c r="A19168" s="5"/>
    </row>
    <row r="19169" spans="1:1" hidden="1">
      <c r="A19169" s="5"/>
    </row>
    <row r="19170" spans="1:1" hidden="1">
      <c r="A19170" s="5"/>
    </row>
    <row r="19171" spans="1:1" hidden="1">
      <c r="A19171" s="5"/>
    </row>
    <row r="19172" spans="1:1" hidden="1">
      <c r="A19172" s="5"/>
    </row>
    <row r="19173" spans="1:1" hidden="1">
      <c r="A19173" s="5"/>
    </row>
    <row r="19174" spans="1:1" hidden="1">
      <c r="A19174" s="5"/>
    </row>
    <row r="19175" spans="1:1" hidden="1">
      <c r="A19175" s="5"/>
    </row>
    <row r="19176" spans="1:1" hidden="1">
      <c r="A19176" s="5"/>
    </row>
    <row r="19177" spans="1:1" hidden="1">
      <c r="A19177" s="5"/>
    </row>
    <row r="19178" spans="1:1" hidden="1">
      <c r="A19178" s="5"/>
    </row>
    <row r="19179" spans="1:1" hidden="1">
      <c r="A19179" s="5"/>
    </row>
    <row r="19180" spans="1:1" hidden="1">
      <c r="A19180" s="5"/>
    </row>
    <row r="19181" spans="1:1" hidden="1">
      <c r="A19181" s="5"/>
    </row>
    <row r="19182" spans="1:1" hidden="1">
      <c r="A19182" s="5"/>
    </row>
    <row r="19183" spans="1:1" hidden="1">
      <c r="A19183" s="5"/>
    </row>
    <row r="19184" spans="1:1" hidden="1">
      <c r="A19184" s="5"/>
    </row>
    <row r="19185" spans="1:1" hidden="1">
      <c r="A19185" s="5"/>
    </row>
    <row r="19186" spans="1:1" hidden="1">
      <c r="A19186" s="5"/>
    </row>
    <row r="19187" spans="1:1" hidden="1">
      <c r="A19187" s="5"/>
    </row>
    <row r="19188" spans="1:1" hidden="1">
      <c r="A19188" s="5"/>
    </row>
    <row r="19189" spans="1:1" hidden="1">
      <c r="A19189" s="5"/>
    </row>
    <row r="19190" spans="1:1" hidden="1">
      <c r="A19190" s="5"/>
    </row>
    <row r="19191" spans="1:1" hidden="1">
      <c r="A19191" s="5"/>
    </row>
    <row r="19192" spans="1:1" hidden="1">
      <c r="A19192" s="5"/>
    </row>
    <row r="19193" spans="1:1" hidden="1">
      <c r="A19193" s="5"/>
    </row>
    <row r="19194" spans="1:1" hidden="1">
      <c r="A19194" s="5"/>
    </row>
    <row r="19195" spans="1:1" hidden="1">
      <c r="A19195" s="5"/>
    </row>
    <row r="19196" spans="1:1" hidden="1">
      <c r="A19196" s="5"/>
    </row>
    <row r="19197" spans="1:1" hidden="1">
      <c r="A19197" s="5"/>
    </row>
    <row r="19198" spans="1:1" hidden="1">
      <c r="A19198" s="5"/>
    </row>
    <row r="19199" spans="1:1" hidden="1">
      <c r="A19199" s="5"/>
    </row>
    <row r="19200" spans="1:1" hidden="1">
      <c r="A19200" s="5"/>
    </row>
    <row r="19201" spans="1:1" hidden="1">
      <c r="A19201" s="5"/>
    </row>
    <row r="19202" spans="1:1" hidden="1">
      <c r="A19202" s="5"/>
    </row>
    <row r="19203" spans="1:1" hidden="1">
      <c r="A19203" s="5"/>
    </row>
    <row r="19204" spans="1:1" hidden="1">
      <c r="A19204" s="5"/>
    </row>
    <row r="19205" spans="1:1" hidden="1">
      <c r="A19205" s="5"/>
    </row>
    <row r="19206" spans="1:1" hidden="1">
      <c r="A19206" s="5"/>
    </row>
    <row r="19207" spans="1:1" hidden="1">
      <c r="A19207" s="5"/>
    </row>
    <row r="19208" spans="1:1" hidden="1">
      <c r="A19208" s="5"/>
    </row>
    <row r="19209" spans="1:1" hidden="1">
      <c r="A19209" s="5"/>
    </row>
    <row r="19210" spans="1:1" hidden="1">
      <c r="A19210" s="5"/>
    </row>
    <row r="19211" spans="1:1" hidden="1">
      <c r="A19211" s="5"/>
    </row>
    <row r="19212" spans="1:1" hidden="1">
      <c r="A19212" s="5"/>
    </row>
    <row r="19213" spans="1:1" hidden="1">
      <c r="A19213" s="5"/>
    </row>
    <row r="19214" spans="1:1" hidden="1">
      <c r="A19214" s="5"/>
    </row>
    <row r="19215" spans="1:1" hidden="1">
      <c r="A19215" s="5"/>
    </row>
    <row r="19216" spans="1:1" hidden="1">
      <c r="A19216" s="5"/>
    </row>
    <row r="19217" spans="1:1" hidden="1">
      <c r="A19217" s="5"/>
    </row>
    <row r="19218" spans="1:1" hidden="1">
      <c r="A19218" s="5"/>
    </row>
    <row r="19219" spans="1:1" hidden="1">
      <c r="A19219" s="5"/>
    </row>
    <row r="19220" spans="1:1" hidden="1">
      <c r="A19220" s="5"/>
    </row>
    <row r="19221" spans="1:1" hidden="1">
      <c r="A19221" s="5"/>
    </row>
    <row r="19222" spans="1:1" hidden="1">
      <c r="A19222" s="5"/>
    </row>
    <row r="19223" spans="1:1" hidden="1">
      <c r="A19223" s="5"/>
    </row>
    <row r="19224" spans="1:1" hidden="1">
      <c r="A19224" s="5"/>
    </row>
    <row r="19225" spans="1:1" hidden="1">
      <c r="A19225" s="5"/>
    </row>
    <row r="19226" spans="1:1" hidden="1">
      <c r="A19226" s="5"/>
    </row>
    <row r="19227" spans="1:1" hidden="1">
      <c r="A19227" s="5"/>
    </row>
    <row r="19228" spans="1:1" hidden="1">
      <c r="A19228" s="5"/>
    </row>
    <row r="19229" spans="1:1" hidden="1">
      <c r="A19229" s="5"/>
    </row>
    <row r="19230" spans="1:1" hidden="1">
      <c r="A19230" s="5"/>
    </row>
    <row r="19231" spans="1:1" hidden="1">
      <c r="A19231" s="5"/>
    </row>
    <row r="19232" spans="1:1" hidden="1">
      <c r="A19232" s="5"/>
    </row>
    <row r="19233" spans="1:1" hidden="1">
      <c r="A19233" s="5"/>
    </row>
    <row r="19234" spans="1:1" hidden="1">
      <c r="A19234" s="5"/>
    </row>
    <row r="19235" spans="1:1" hidden="1">
      <c r="A19235" s="5"/>
    </row>
    <row r="19236" spans="1:1" hidden="1">
      <c r="A19236" s="5"/>
    </row>
    <row r="19237" spans="1:1" hidden="1">
      <c r="A19237" s="5"/>
    </row>
    <row r="19238" spans="1:1" hidden="1">
      <c r="A19238" s="5"/>
    </row>
    <row r="19239" spans="1:1" hidden="1">
      <c r="A19239" s="5"/>
    </row>
    <row r="19240" spans="1:1" hidden="1">
      <c r="A19240" s="5"/>
    </row>
    <row r="19241" spans="1:1" hidden="1">
      <c r="A19241" s="5"/>
    </row>
    <row r="19242" spans="1:1" hidden="1">
      <c r="A19242" s="5"/>
    </row>
    <row r="19243" spans="1:1" hidden="1">
      <c r="A19243" s="5"/>
    </row>
    <row r="19244" spans="1:1" hidden="1">
      <c r="A19244" s="5"/>
    </row>
    <row r="19245" spans="1:1" hidden="1">
      <c r="A19245" s="5"/>
    </row>
    <row r="19246" spans="1:1" hidden="1">
      <c r="A19246" s="5"/>
    </row>
    <row r="19247" spans="1:1" hidden="1">
      <c r="A19247" s="5"/>
    </row>
    <row r="19248" spans="1:1" hidden="1">
      <c r="A19248" s="5"/>
    </row>
    <row r="19249" spans="1:1" hidden="1">
      <c r="A19249" s="5"/>
    </row>
    <row r="19250" spans="1:1" hidden="1">
      <c r="A19250" s="5"/>
    </row>
    <row r="19251" spans="1:1" hidden="1">
      <c r="A19251" s="5"/>
    </row>
    <row r="19252" spans="1:1" hidden="1">
      <c r="A19252" s="5"/>
    </row>
    <row r="19253" spans="1:1" hidden="1">
      <c r="A19253" s="5"/>
    </row>
    <row r="19254" spans="1:1" hidden="1">
      <c r="A19254" s="5"/>
    </row>
    <row r="19255" spans="1:1" hidden="1">
      <c r="A19255" s="5"/>
    </row>
    <row r="19256" spans="1:1" hidden="1">
      <c r="A19256" s="5"/>
    </row>
    <row r="19257" spans="1:1" hidden="1">
      <c r="A19257" s="5"/>
    </row>
    <row r="19258" spans="1:1" hidden="1">
      <c r="A19258" s="5"/>
    </row>
    <row r="19259" spans="1:1" hidden="1">
      <c r="A19259" s="5"/>
    </row>
    <row r="19260" spans="1:1" hidden="1">
      <c r="A19260" s="5"/>
    </row>
    <row r="19261" spans="1:1" hidden="1">
      <c r="A19261" s="5"/>
    </row>
    <row r="19262" spans="1:1" hidden="1">
      <c r="A19262" s="5"/>
    </row>
    <row r="19263" spans="1:1" hidden="1">
      <c r="A19263" s="5"/>
    </row>
    <row r="19264" spans="1:1" hidden="1">
      <c r="A19264" s="5"/>
    </row>
    <row r="19265" spans="1:1" hidden="1">
      <c r="A19265" s="5"/>
    </row>
    <row r="19266" spans="1:1" hidden="1">
      <c r="A19266" s="5"/>
    </row>
    <row r="19267" spans="1:1" hidden="1">
      <c r="A19267" s="5"/>
    </row>
    <row r="19268" spans="1:1" hidden="1">
      <c r="A19268" s="5"/>
    </row>
    <row r="19269" spans="1:1" hidden="1">
      <c r="A19269" s="5"/>
    </row>
    <row r="19270" spans="1:1" hidden="1">
      <c r="A19270" s="5"/>
    </row>
    <row r="19271" spans="1:1" hidden="1">
      <c r="A19271" s="5"/>
    </row>
    <row r="19272" spans="1:1" hidden="1">
      <c r="A19272" s="5"/>
    </row>
    <row r="19273" spans="1:1" hidden="1">
      <c r="A19273" s="5"/>
    </row>
    <row r="19274" spans="1:1" hidden="1">
      <c r="A19274" s="5"/>
    </row>
    <row r="19275" spans="1:1" hidden="1">
      <c r="A19275" s="5"/>
    </row>
    <row r="19276" spans="1:1" hidden="1">
      <c r="A19276" s="5"/>
    </row>
    <row r="19277" spans="1:1" hidden="1">
      <c r="A19277" s="5"/>
    </row>
    <row r="19278" spans="1:1" hidden="1">
      <c r="A19278" s="5"/>
    </row>
    <row r="19279" spans="1:1" hidden="1">
      <c r="A19279" s="5"/>
    </row>
    <row r="19280" spans="1:1" hidden="1">
      <c r="A19280" s="5"/>
    </row>
    <row r="19281" spans="1:1" hidden="1">
      <c r="A19281" s="5"/>
    </row>
    <row r="19282" spans="1:1" hidden="1">
      <c r="A19282" s="5"/>
    </row>
    <row r="19283" spans="1:1" hidden="1">
      <c r="A19283" s="5"/>
    </row>
    <row r="19284" spans="1:1" hidden="1">
      <c r="A19284" s="5"/>
    </row>
    <row r="19285" spans="1:1" hidden="1">
      <c r="A19285" s="5"/>
    </row>
    <row r="19286" spans="1:1" hidden="1">
      <c r="A19286" s="5"/>
    </row>
    <row r="19287" spans="1:1" hidden="1">
      <c r="A19287" s="5"/>
    </row>
    <row r="19288" spans="1:1" hidden="1">
      <c r="A19288" s="5"/>
    </row>
    <row r="19289" spans="1:1" hidden="1">
      <c r="A19289" s="5"/>
    </row>
    <row r="19290" spans="1:1" hidden="1">
      <c r="A19290" s="5"/>
    </row>
    <row r="19291" spans="1:1" hidden="1">
      <c r="A19291" s="5"/>
    </row>
    <row r="19292" spans="1:1" hidden="1">
      <c r="A19292" s="5"/>
    </row>
    <row r="19293" spans="1:1" hidden="1">
      <c r="A19293" s="5"/>
    </row>
    <row r="19294" spans="1:1" hidden="1">
      <c r="A19294" s="5"/>
    </row>
    <row r="19295" spans="1:1" hidden="1">
      <c r="A19295" s="5"/>
    </row>
    <row r="19296" spans="1:1" hidden="1">
      <c r="A19296" s="5"/>
    </row>
    <row r="19297" spans="1:1" hidden="1">
      <c r="A19297" s="5"/>
    </row>
    <row r="19298" spans="1:1" hidden="1">
      <c r="A19298" s="5"/>
    </row>
    <row r="19299" spans="1:1" hidden="1">
      <c r="A19299" s="5"/>
    </row>
    <row r="19300" spans="1:1" hidden="1">
      <c r="A19300" s="5"/>
    </row>
    <row r="19301" spans="1:1" hidden="1">
      <c r="A19301" s="5"/>
    </row>
    <row r="19302" spans="1:1" hidden="1">
      <c r="A19302" s="5"/>
    </row>
    <row r="19303" spans="1:1" hidden="1">
      <c r="A19303" s="5"/>
    </row>
    <row r="19304" spans="1:1" hidden="1">
      <c r="A19304" s="5"/>
    </row>
    <row r="19305" spans="1:1" hidden="1">
      <c r="A19305" s="5"/>
    </row>
    <row r="19306" spans="1:1" hidden="1">
      <c r="A19306" s="5"/>
    </row>
    <row r="19307" spans="1:1" hidden="1">
      <c r="A19307" s="5"/>
    </row>
    <row r="19308" spans="1:1" hidden="1">
      <c r="A19308" s="5"/>
    </row>
    <row r="19309" spans="1:1" hidden="1">
      <c r="A19309" s="5"/>
    </row>
    <row r="19310" spans="1:1" hidden="1">
      <c r="A19310" s="5"/>
    </row>
    <row r="19311" spans="1:1" hidden="1">
      <c r="A19311" s="5"/>
    </row>
    <row r="19312" spans="1:1" hidden="1">
      <c r="A19312" s="5"/>
    </row>
    <row r="19313" spans="1:1" hidden="1">
      <c r="A19313" s="5"/>
    </row>
    <row r="19314" spans="1:1" hidden="1">
      <c r="A19314" s="5"/>
    </row>
    <row r="19315" spans="1:1" hidden="1">
      <c r="A19315" s="5"/>
    </row>
    <row r="19316" spans="1:1" hidden="1">
      <c r="A19316" s="5"/>
    </row>
    <row r="19317" spans="1:1" hidden="1">
      <c r="A19317" s="5"/>
    </row>
    <row r="19318" spans="1:1" hidden="1">
      <c r="A19318" s="5"/>
    </row>
    <row r="19319" spans="1:1" hidden="1">
      <c r="A19319" s="5"/>
    </row>
    <row r="19320" spans="1:1" hidden="1">
      <c r="A19320" s="5"/>
    </row>
    <row r="19321" spans="1:1" hidden="1">
      <c r="A19321" s="5"/>
    </row>
    <row r="19322" spans="1:1" hidden="1">
      <c r="A19322" s="5"/>
    </row>
    <row r="19323" spans="1:1" hidden="1">
      <c r="A19323" s="5"/>
    </row>
    <row r="19324" spans="1:1" hidden="1">
      <c r="A19324" s="5"/>
    </row>
    <row r="19325" spans="1:1" hidden="1">
      <c r="A19325" s="5"/>
    </row>
    <row r="19326" spans="1:1" hidden="1">
      <c r="A19326" s="5"/>
    </row>
    <row r="19327" spans="1:1" hidden="1">
      <c r="A19327" s="5"/>
    </row>
    <row r="19328" spans="1:1" hidden="1">
      <c r="A19328" s="5"/>
    </row>
    <row r="19329" spans="1:1" hidden="1">
      <c r="A19329" s="5"/>
    </row>
    <row r="19330" spans="1:1" hidden="1">
      <c r="A19330" s="5"/>
    </row>
    <row r="19331" spans="1:1" hidden="1">
      <c r="A19331" s="5"/>
    </row>
    <row r="19332" spans="1:1" hidden="1">
      <c r="A19332" s="5"/>
    </row>
    <row r="19333" spans="1:1" hidden="1">
      <c r="A19333" s="5"/>
    </row>
    <row r="19334" spans="1:1" hidden="1">
      <c r="A19334" s="5"/>
    </row>
    <row r="19335" spans="1:1" hidden="1">
      <c r="A19335" s="5"/>
    </row>
    <row r="19336" spans="1:1" hidden="1">
      <c r="A19336" s="5"/>
    </row>
    <row r="19337" spans="1:1" hidden="1">
      <c r="A19337" s="5"/>
    </row>
    <row r="19338" spans="1:1" hidden="1">
      <c r="A19338" s="5"/>
    </row>
    <row r="19339" spans="1:1" hidden="1">
      <c r="A19339" s="5"/>
    </row>
    <row r="19340" spans="1:1" hidden="1">
      <c r="A19340" s="5"/>
    </row>
    <row r="19341" spans="1:1" hidden="1">
      <c r="A19341" s="5"/>
    </row>
    <row r="19342" spans="1:1" hidden="1">
      <c r="A19342" s="5"/>
    </row>
    <row r="19343" spans="1:1" hidden="1">
      <c r="A19343" s="5"/>
    </row>
    <row r="19344" spans="1:1" hidden="1">
      <c r="A19344" s="5"/>
    </row>
    <row r="19345" spans="1:1" hidden="1">
      <c r="A19345" s="5"/>
    </row>
    <row r="19346" spans="1:1" hidden="1">
      <c r="A19346" s="5"/>
    </row>
    <row r="19347" spans="1:1" hidden="1">
      <c r="A19347" s="5"/>
    </row>
    <row r="19348" spans="1:1" hidden="1">
      <c r="A19348" s="5"/>
    </row>
    <row r="19349" spans="1:1" hidden="1">
      <c r="A19349" s="5"/>
    </row>
    <row r="19350" spans="1:1" hidden="1">
      <c r="A19350" s="5"/>
    </row>
    <row r="19351" spans="1:1" hidden="1">
      <c r="A19351" s="5"/>
    </row>
    <row r="19352" spans="1:1" hidden="1">
      <c r="A19352" s="5"/>
    </row>
    <row r="19353" spans="1:1" hidden="1">
      <c r="A19353" s="5"/>
    </row>
    <row r="19354" spans="1:1" hidden="1">
      <c r="A19354" s="5"/>
    </row>
    <row r="19355" spans="1:1" hidden="1">
      <c r="A19355" s="5"/>
    </row>
    <row r="19356" spans="1:1" hidden="1">
      <c r="A19356" s="5"/>
    </row>
    <row r="19357" spans="1:1" hidden="1">
      <c r="A19357" s="5"/>
    </row>
    <row r="19358" spans="1:1" hidden="1">
      <c r="A19358" s="5"/>
    </row>
    <row r="19359" spans="1:1" hidden="1">
      <c r="A19359" s="5"/>
    </row>
    <row r="19360" spans="1:1" hidden="1">
      <c r="A19360" s="5"/>
    </row>
    <row r="19361" spans="1:1" hidden="1">
      <c r="A19361" s="5"/>
    </row>
    <row r="19362" spans="1:1" hidden="1">
      <c r="A19362" s="5"/>
    </row>
    <row r="19363" spans="1:1" hidden="1">
      <c r="A19363" s="5"/>
    </row>
    <row r="19364" spans="1:1" hidden="1">
      <c r="A19364" s="5"/>
    </row>
    <row r="19365" spans="1:1" hidden="1">
      <c r="A19365" s="5"/>
    </row>
    <row r="19366" spans="1:1" hidden="1">
      <c r="A19366" s="5"/>
    </row>
    <row r="19367" spans="1:1" hidden="1">
      <c r="A19367" s="5"/>
    </row>
    <row r="19368" spans="1:1" hidden="1">
      <c r="A19368" s="5"/>
    </row>
    <row r="19369" spans="1:1" hidden="1">
      <c r="A19369" s="5"/>
    </row>
    <row r="19370" spans="1:1" hidden="1">
      <c r="A19370" s="5"/>
    </row>
    <row r="19371" spans="1:1" hidden="1">
      <c r="A19371" s="5"/>
    </row>
    <row r="19372" spans="1:1" hidden="1">
      <c r="A19372" s="5"/>
    </row>
    <row r="19373" spans="1:1" hidden="1">
      <c r="A19373" s="5"/>
    </row>
    <row r="19374" spans="1:1" hidden="1">
      <c r="A19374" s="5"/>
    </row>
    <row r="19375" spans="1:1" hidden="1">
      <c r="A19375" s="5"/>
    </row>
    <row r="19376" spans="1:1" hidden="1">
      <c r="A19376" s="5"/>
    </row>
    <row r="19377" spans="1:1" hidden="1">
      <c r="A19377" s="5"/>
    </row>
    <row r="19378" spans="1:1" hidden="1">
      <c r="A19378" s="5"/>
    </row>
    <row r="19379" spans="1:1" hidden="1">
      <c r="A19379" s="5"/>
    </row>
    <row r="19380" spans="1:1" hidden="1">
      <c r="A19380" s="5"/>
    </row>
    <row r="19381" spans="1:1" hidden="1">
      <c r="A19381" s="5"/>
    </row>
    <row r="19382" spans="1:1" hidden="1">
      <c r="A19382" s="5"/>
    </row>
    <row r="19383" spans="1:1" hidden="1">
      <c r="A19383" s="5"/>
    </row>
    <row r="19384" spans="1:1" hidden="1">
      <c r="A19384" s="5"/>
    </row>
    <row r="19385" spans="1:1" hidden="1">
      <c r="A19385" s="5"/>
    </row>
    <row r="19386" spans="1:1" hidden="1">
      <c r="A19386" s="5"/>
    </row>
    <row r="19387" spans="1:1" hidden="1">
      <c r="A19387" s="5"/>
    </row>
    <row r="19388" spans="1:1" hidden="1">
      <c r="A19388" s="5"/>
    </row>
    <row r="19389" spans="1:1" hidden="1">
      <c r="A19389" s="5"/>
    </row>
    <row r="19390" spans="1:1" hidden="1">
      <c r="A19390" s="5"/>
    </row>
    <row r="19391" spans="1:1" hidden="1">
      <c r="A19391" s="5"/>
    </row>
    <row r="19392" spans="1:1" hidden="1">
      <c r="A19392" s="5"/>
    </row>
    <row r="19393" spans="1:1" hidden="1">
      <c r="A19393" s="5"/>
    </row>
    <row r="19394" spans="1:1" hidden="1">
      <c r="A19394" s="5"/>
    </row>
    <row r="19395" spans="1:1" hidden="1">
      <c r="A19395" s="5"/>
    </row>
    <row r="19396" spans="1:1" hidden="1">
      <c r="A19396" s="5"/>
    </row>
    <row r="19397" spans="1:1" hidden="1">
      <c r="A19397" s="5"/>
    </row>
    <row r="19398" spans="1:1" hidden="1">
      <c r="A19398" s="5"/>
    </row>
    <row r="19399" spans="1:1" hidden="1">
      <c r="A19399" s="5"/>
    </row>
    <row r="19400" spans="1:1" hidden="1">
      <c r="A19400" s="5"/>
    </row>
    <row r="19401" spans="1:1" hidden="1">
      <c r="A19401" s="5"/>
    </row>
    <row r="19402" spans="1:1" hidden="1">
      <c r="A19402" s="5"/>
    </row>
    <row r="19403" spans="1:1" hidden="1">
      <c r="A19403" s="5"/>
    </row>
    <row r="19404" spans="1:1" hidden="1">
      <c r="A19404" s="5"/>
    </row>
    <row r="19405" spans="1:1" hidden="1">
      <c r="A19405" s="5"/>
    </row>
    <row r="19406" spans="1:1" hidden="1">
      <c r="A19406" s="5"/>
    </row>
    <row r="19407" spans="1:1" hidden="1">
      <c r="A19407" s="5"/>
    </row>
    <row r="19408" spans="1:1" hidden="1">
      <c r="A19408" s="5"/>
    </row>
    <row r="19409" spans="1:1" hidden="1">
      <c r="A19409" s="5"/>
    </row>
    <row r="19410" spans="1:1" hidden="1">
      <c r="A19410" s="5"/>
    </row>
    <row r="19411" spans="1:1" hidden="1">
      <c r="A19411" s="5"/>
    </row>
    <row r="19412" spans="1:1" hidden="1">
      <c r="A19412" s="5"/>
    </row>
    <row r="19413" spans="1:1" hidden="1">
      <c r="A19413" s="5"/>
    </row>
    <row r="19414" spans="1:1" hidden="1">
      <c r="A19414" s="5"/>
    </row>
    <row r="19415" spans="1:1" hidden="1">
      <c r="A19415" s="5"/>
    </row>
    <row r="19416" spans="1:1" hidden="1">
      <c r="A19416" s="5"/>
    </row>
    <row r="19417" spans="1:1" hidden="1">
      <c r="A19417" s="5"/>
    </row>
    <row r="19418" spans="1:1" hidden="1">
      <c r="A19418" s="5"/>
    </row>
    <row r="19419" spans="1:1" hidden="1">
      <c r="A19419" s="5"/>
    </row>
    <row r="19420" spans="1:1" hidden="1">
      <c r="A19420" s="5"/>
    </row>
    <row r="19421" spans="1:1" hidden="1">
      <c r="A19421" s="5"/>
    </row>
    <row r="19422" spans="1:1" hidden="1">
      <c r="A19422" s="5"/>
    </row>
    <row r="19423" spans="1:1" hidden="1">
      <c r="A19423" s="5"/>
    </row>
    <row r="19424" spans="1:1" hidden="1">
      <c r="A19424" s="5"/>
    </row>
    <row r="19425" spans="1:1" hidden="1">
      <c r="A19425" s="5"/>
    </row>
    <row r="19426" spans="1:1" hidden="1">
      <c r="A19426" s="5"/>
    </row>
    <row r="19427" spans="1:1" hidden="1">
      <c r="A19427" s="5"/>
    </row>
    <row r="19428" spans="1:1" hidden="1">
      <c r="A19428" s="5"/>
    </row>
    <row r="19429" spans="1:1" hidden="1">
      <c r="A19429" s="5"/>
    </row>
    <row r="19430" spans="1:1" hidden="1">
      <c r="A19430" s="5"/>
    </row>
    <row r="19431" spans="1:1" hidden="1">
      <c r="A19431" s="5"/>
    </row>
    <row r="19432" spans="1:1" hidden="1">
      <c r="A19432" s="5"/>
    </row>
    <row r="19433" spans="1:1" hidden="1">
      <c r="A19433" s="5"/>
    </row>
    <row r="19434" spans="1:1" hidden="1">
      <c r="A19434" s="5"/>
    </row>
    <row r="19435" spans="1:1" hidden="1">
      <c r="A19435" s="5"/>
    </row>
    <row r="19436" spans="1:1" hidden="1">
      <c r="A19436" s="5"/>
    </row>
    <row r="19437" spans="1:1" hidden="1">
      <c r="A19437" s="5"/>
    </row>
    <row r="19438" spans="1:1" hidden="1">
      <c r="A19438" s="5"/>
    </row>
    <row r="19439" spans="1:1" hidden="1">
      <c r="A19439" s="5"/>
    </row>
    <row r="19440" spans="1:1" hidden="1">
      <c r="A19440" s="5"/>
    </row>
    <row r="19441" spans="1:1" hidden="1">
      <c r="A19441" s="5"/>
    </row>
    <row r="19442" spans="1:1" hidden="1">
      <c r="A19442" s="5"/>
    </row>
    <row r="19443" spans="1:1" hidden="1">
      <c r="A19443" s="5"/>
    </row>
    <row r="19444" spans="1:1" hidden="1">
      <c r="A19444" s="5"/>
    </row>
    <row r="19445" spans="1:1" hidden="1">
      <c r="A19445" s="5"/>
    </row>
    <row r="19446" spans="1:1" hidden="1">
      <c r="A19446" s="5"/>
    </row>
    <row r="19447" spans="1:1" hidden="1">
      <c r="A19447" s="5"/>
    </row>
    <row r="19448" spans="1:1" hidden="1">
      <c r="A19448" s="5"/>
    </row>
    <row r="19449" spans="1:1" hidden="1">
      <c r="A19449" s="5"/>
    </row>
    <row r="19450" spans="1:1" hidden="1">
      <c r="A19450" s="5"/>
    </row>
    <row r="19451" spans="1:1" hidden="1">
      <c r="A19451" s="5"/>
    </row>
    <row r="19452" spans="1:1" hidden="1">
      <c r="A19452" s="5"/>
    </row>
    <row r="19453" spans="1:1" hidden="1">
      <c r="A19453" s="5"/>
    </row>
    <row r="19454" spans="1:1" hidden="1">
      <c r="A19454" s="5"/>
    </row>
    <row r="19455" spans="1:1" hidden="1">
      <c r="A19455" s="5"/>
    </row>
    <row r="19456" spans="1:1" hidden="1">
      <c r="A19456" s="5"/>
    </row>
    <row r="19457" spans="1:1" hidden="1">
      <c r="A19457" s="5"/>
    </row>
    <row r="19458" spans="1:1" hidden="1">
      <c r="A19458" s="5"/>
    </row>
    <row r="19459" spans="1:1" hidden="1">
      <c r="A19459" s="5"/>
    </row>
    <row r="19460" spans="1:1" hidden="1">
      <c r="A19460" s="5"/>
    </row>
    <row r="19461" spans="1:1" hidden="1">
      <c r="A19461" s="5"/>
    </row>
    <row r="19462" spans="1:1" hidden="1">
      <c r="A19462" s="5"/>
    </row>
    <row r="19463" spans="1:1" hidden="1">
      <c r="A19463" s="5"/>
    </row>
    <row r="19464" spans="1:1" hidden="1">
      <c r="A19464" s="5"/>
    </row>
    <row r="19465" spans="1:1" hidden="1">
      <c r="A19465" s="5"/>
    </row>
    <row r="19466" spans="1:1" hidden="1">
      <c r="A19466" s="5"/>
    </row>
    <row r="19467" spans="1:1" hidden="1">
      <c r="A19467" s="5"/>
    </row>
    <row r="19468" spans="1:1" hidden="1">
      <c r="A19468" s="5"/>
    </row>
    <row r="19469" spans="1:1" hidden="1">
      <c r="A19469" s="5"/>
    </row>
    <row r="19470" spans="1:1" hidden="1">
      <c r="A19470" s="5"/>
    </row>
    <row r="19471" spans="1:1" hidden="1">
      <c r="A19471" s="5"/>
    </row>
    <row r="19472" spans="1:1" hidden="1">
      <c r="A19472" s="5"/>
    </row>
    <row r="19473" spans="1:1" hidden="1">
      <c r="A19473" s="5"/>
    </row>
    <row r="19474" spans="1:1" hidden="1">
      <c r="A19474" s="5"/>
    </row>
    <row r="19475" spans="1:1" hidden="1">
      <c r="A19475" s="5"/>
    </row>
    <row r="19476" spans="1:1" hidden="1">
      <c r="A19476" s="5"/>
    </row>
    <row r="19477" spans="1:1" hidden="1">
      <c r="A19477" s="5"/>
    </row>
    <row r="19478" spans="1:1" hidden="1">
      <c r="A19478" s="5"/>
    </row>
    <row r="19479" spans="1:1" hidden="1">
      <c r="A19479" s="5"/>
    </row>
    <row r="19480" spans="1:1" hidden="1">
      <c r="A19480" s="5"/>
    </row>
    <row r="19481" spans="1:1" hidden="1">
      <c r="A19481" s="5"/>
    </row>
    <row r="19482" spans="1:1" hidden="1">
      <c r="A19482" s="5"/>
    </row>
    <row r="19483" spans="1:1" hidden="1">
      <c r="A19483" s="5"/>
    </row>
    <row r="19484" spans="1:1" hidden="1">
      <c r="A19484" s="5"/>
    </row>
    <row r="19485" spans="1:1" hidden="1">
      <c r="A19485" s="5"/>
    </row>
    <row r="19486" spans="1:1" hidden="1">
      <c r="A19486" s="5"/>
    </row>
    <row r="19487" spans="1:1" hidden="1">
      <c r="A19487" s="5"/>
    </row>
    <row r="19488" spans="1:1" hidden="1">
      <c r="A19488" s="5"/>
    </row>
    <row r="19489" spans="1:1" hidden="1">
      <c r="A19489" s="5"/>
    </row>
    <row r="19490" spans="1:1" hidden="1">
      <c r="A19490" s="5"/>
    </row>
    <row r="19491" spans="1:1" hidden="1">
      <c r="A19491" s="5"/>
    </row>
    <row r="19492" spans="1:1" hidden="1">
      <c r="A19492" s="5"/>
    </row>
    <row r="19493" spans="1:1" hidden="1">
      <c r="A19493" s="5"/>
    </row>
    <row r="19494" spans="1:1" hidden="1">
      <c r="A19494" s="5"/>
    </row>
    <row r="19495" spans="1:1" hidden="1">
      <c r="A19495" s="5"/>
    </row>
    <row r="19496" spans="1:1" hidden="1">
      <c r="A19496" s="5"/>
    </row>
    <row r="19497" spans="1:1" hidden="1">
      <c r="A19497" s="5"/>
    </row>
    <row r="19498" spans="1:1" hidden="1">
      <c r="A19498" s="5"/>
    </row>
    <row r="19499" spans="1:1" hidden="1">
      <c r="A19499" s="5"/>
    </row>
    <row r="19500" spans="1:1" hidden="1">
      <c r="A19500" s="5"/>
    </row>
    <row r="19501" spans="1:1" hidden="1">
      <c r="A19501" s="5"/>
    </row>
    <row r="19502" spans="1:1" hidden="1">
      <c r="A19502" s="5"/>
    </row>
    <row r="19503" spans="1:1" hidden="1">
      <c r="A19503" s="5"/>
    </row>
    <row r="19504" spans="1:1" hidden="1">
      <c r="A19504" s="5"/>
    </row>
    <row r="19505" spans="1:1" hidden="1">
      <c r="A19505" s="5"/>
    </row>
    <row r="19506" spans="1:1" hidden="1">
      <c r="A19506" s="5"/>
    </row>
    <row r="19507" spans="1:1" hidden="1">
      <c r="A19507" s="5"/>
    </row>
    <row r="19508" spans="1:1" hidden="1">
      <c r="A19508" s="5"/>
    </row>
    <row r="19509" spans="1:1" hidden="1">
      <c r="A19509" s="5"/>
    </row>
    <row r="19510" spans="1:1" hidden="1">
      <c r="A19510" s="5"/>
    </row>
    <row r="19511" spans="1:1" hidden="1">
      <c r="A19511" s="5"/>
    </row>
    <row r="19512" spans="1:1" hidden="1">
      <c r="A19512" s="5"/>
    </row>
    <row r="19513" spans="1:1" hidden="1">
      <c r="A19513" s="5"/>
    </row>
    <row r="19514" spans="1:1" hidden="1">
      <c r="A19514" s="5"/>
    </row>
    <row r="19515" spans="1:1" hidden="1">
      <c r="A19515" s="5"/>
    </row>
    <row r="19516" spans="1:1" hidden="1">
      <c r="A19516" s="5"/>
    </row>
    <row r="19517" spans="1:1" hidden="1">
      <c r="A19517" s="5"/>
    </row>
    <row r="19518" spans="1:1" hidden="1">
      <c r="A19518" s="5"/>
    </row>
    <row r="19519" spans="1:1" hidden="1">
      <c r="A19519" s="5"/>
    </row>
    <row r="19520" spans="1:1" hidden="1">
      <c r="A19520" s="5"/>
    </row>
    <row r="19521" spans="1:1" hidden="1">
      <c r="A19521" s="5"/>
    </row>
    <row r="19522" spans="1:1" hidden="1">
      <c r="A19522" s="5"/>
    </row>
    <row r="19523" spans="1:1" hidden="1">
      <c r="A19523" s="5"/>
    </row>
    <row r="19524" spans="1:1" hidden="1">
      <c r="A19524" s="5"/>
    </row>
    <row r="19525" spans="1:1" hidden="1">
      <c r="A19525" s="5"/>
    </row>
    <row r="19526" spans="1:1" hidden="1">
      <c r="A19526" s="5"/>
    </row>
    <row r="19527" spans="1:1" hidden="1">
      <c r="A19527" s="5"/>
    </row>
    <row r="19528" spans="1:1" hidden="1">
      <c r="A19528" s="5"/>
    </row>
    <row r="19529" spans="1:1" hidden="1">
      <c r="A19529" s="5"/>
    </row>
    <row r="19530" spans="1:1" hidden="1">
      <c r="A19530" s="5"/>
    </row>
    <row r="19531" spans="1:1" hidden="1">
      <c r="A19531" s="5"/>
    </row>
    <row r="19532" spans="1:1" hidden="1">
      <c r="A19532" s="5"/>
    </row>
    <row r="19533" spans="1:1" hidden="1">
      <c r="A19533" s="5"/>
    </row>
    <row r="19534" spans="1:1" hidden="1">
      <c r="A19534" s="5"/>
    </row>
    <row r="19535" spans="1:1" hidden="1">
      <c r="A19535" s="5"/>
    </row>
    <row r="19536" spans="1:1" hidden="1">
      <c r="A19536" s="5"/>
    </row>
    <row r="19537" spans="1:1" hidden="1">
      <c r="A19537" s="5"/>
    </row>
    <row r="19538" spans="1:1" hidden="1">
      <c r="A19538" s="5"/>
    </row>
    <row r="19539" spans="1:1" hidden="1">
      <c r="A19539" s="5"/>
    </row>
    <row r="19540" spans="1:1" hidden="1">
      <c r="A19540" s="5"/>
    </row>
    <row r="19541" spans="1:1" hidden="1">
      <c r="A19541" s="5"/>
    </row>
    <row r="19542" spans="1:1" hidden="1">
      <c r="A19542" s="5"/>
    </row>
    <row r="19543" spans="1:1" hidden="1">
      <c r="A19543" s="5"/>
    </row>
    <row r="19544" spans="1:1" hidden="1">
      <c r="A19544" s="5"/>
    </row>
    <row r="19545" spans="1:1" hidden="1">
      <c r="A19545" s="5"/>
    </row>
    <row r="19546" spans="1:1" hidden="1">
      <c r="A19546" s="5"/>
    </row>
    <row r="19547" spans="1:1" hidden="1">
      <c r="A19547" s="5"/>
    </row>
    <row r="19548" spans="1:1" hidden="1">
      <c r="A19548" s="5"/>
    </row>
    <row r="19549" spans="1:1" hidden="1">
      <c r="A19549" s="5"/>
    </row>
    <row r="19550" spans="1:1" hidden="1">
      <c r="A19550" s="5"/>
    </row>
    <row r="19551" spans="1:1" hidden="1">
      <c r="A19551" s="5"/>
    </row>
    <row r="19552" spans="1:1" hidden="1">
      <c r="A19552" s="5"/>
    </row>
    <row r="19553" spans="1:1" hidden="1">
      <c r="A19553" s="5"/>
    </row>
    <row r="19554" spans="1:1" hidden="1">
      <c r="A19554" s="5"/>
    </row>
    <row r="19555" spans="1:1" hidden="1">
      <c r="A19555" s="5"/>
    </row>
    <row r="19556" spans="1:1" hidden="1">
      <c r="A19556" s="5"/>
    </row>
    <row r="19557" spans="1:1" hidden="1">
      <c r="A19557" s="5"/>
    </row>
    <row r="19558" spans="1:1" hidden="1">
      <c r="A19558" s="5"/>
    </row>
    <row r="19559" spans="1:1" hidden="1">
      <c r="A19559" s="5"/>
    </row>
    <row r="19560" spans="1:1" hidden="1">
      <c r="A19560" s="5"/>
    </row>
    <row r="19561" spans="1:1" hidden="1">
      <c r="A19561" s="5"/>
    </row>
    <row r="19562" spans="1:1" hidden="1">
      <c r="A19562" s="5"/>
    </row>
    <row r="19563" spans="1:1" hidden="1">
      <c r="A19563" s="5"/>
    </row>
    <row r="19564" spans="1:1" hidden="1">
      <c r="A19564" s="5"/>
    </row>
    <row r="19565" spans="1:1" hidden="1">
      <c r="A19565" s="5"/>
    </row>
    <row r="19566" spans="1:1" hidden="1">
      <c r="A19566" s="5"/>
    </row>
    <row r="19567" spans="1:1" hidden="1">
      <c r="A19567" s="5"/>
    </row>
    <row r="19568" spans="1:1" hidden="1">
      <c r="A19568" s="5"/>
    </row>
    <row r="19569" spans="1:1" hidden="1">
      <c r="A19569" s="5"/>
    </row>
    <row r="19570" spans="1:1" hidden="1">
      <c r="A19570" s="5"/>
    </row>
    <row r="19571" spans="1:1" hidden="1">
      <c r="A19571" s="5"/>
    </row>
    <row r="19572" spans="1:1" hidden="1">
      <c r="A19572" s="5"/>
    </row>
    <row r="19573" spans="1:1" hidden="1">
      <c r="A19573" s="5"/>
    </row>
    <row r="19574" spans="1:1" hidden="1">
      <c r="A19574" s="5"/>
    </row>
    <row r="19575" spans="1:1" hidden="1">
      <c r="A19575" s="5"/>
    </row>
    <row r="19576" spans="1:1" hidden="1">
      <c r="A19576" s="5"/>
    </row>
    <row r="19577" spans="1:1" hidden="1">
      <c r="A19577" s="5"/>
    </row>
    <row r="19578" spans="1:1" hidden="1">
      <c r="A19578" s="5"/>
    </row>
    <row r="19579" spans="1:1" hidden="1">
      <c r="A19579" s="5"/>
    </row>
    <row r="19580" spans="1:1" hidden="1">
      <c r="A19580" s="5"/>
    </row>
    <row r="19581" spans="1:1" hidden="1">
      <c r="A19581" s="5"/>
    </row>
    <row r="19582" spans="1:1" hidden="1">
      <c r="A19582" s="5"/>
    </row>
    <row r="19583" spans="1:1" hidden="1">
      <c r="A19583" s="5"/>
    </row>
    <row r="19584" spans="1:1" hidden="1">
      <c r="A19584" s="5"/>
    </row>
    <row r="19585" spans="1:1" hidden="1">
      <c r="A19585" s="5"/>
    </row>
    <row r="19586" spans="1:1" hidden="1">
      <c r="A19586" s="5"/>
    </row>
    <row r="19587" spans="1:1" hidden="1">
      <c r="A19587" s="5"/>
    </row>
    <row r="19588" spans="1:1" hidden="1">
      <c r="A19588" s="5"/>
    </row>
    <row r="19589" spans="1:1" hidden="1">
      <c r="A19589" s="5"/>
    </row>
    <row r="19590" spans="1:1" hidden="1">
      <c r="A19590" s="5"/>
    </row>
    <row r="19591" spans="1:1" hidden="1">
      <c r="A19591" s="5"/>
    </row>
    <row r="19592" spans="1:1" hidden="1">
      <c r="A19592" s="5"/>
    </row>
    <row r="19593" spans="1:1" hidden="1">
      <c r="A19593" s="5"/>
    </row>
    <row r="19594" spans="1:1" hidden="1">
      <c r="A19594" s="5"/>
    </row>
    <row r="19595" spans="1:1" hidden="1">
      <c r="A19595" s="5"/>
    </row>
    <row r="19596" spans="1:1" hidden="1">
      <c r="A19596" s="5"/>
    </row>
    <row r="19597" spans="1:1" hidden="1">
      <c r="A19597" s="5"/>
    </row>
    <row r="19598" spans="1:1" hidden="1">
      <c r="A19598" s="5"/>
    </row>
    <row r="19599" spans="1:1" hidden="1">
      <c r="A19599" s="5"/>
    </row>
    <row r="19600" spans="1:1" hidden="1">
      <c r="A19600" s="5"/>
    </row>
    <row r="19601" spans="1:1" hidden="1">
      <c r="A19601" s="5"/>
    </row>
    <row r="19602" spans="1:1" hidden="1">
      <c r="A19602" s="5"/>
    </row>
    <row r="19603" spans="1:1" hidden="1">
      <c r="A19603" s="5"/>
    </row>
    <row r="19604" spans="1:1" hidden="1">
      <c r="A19604" s="5"/>
    </row>
    <row r="19605" spans="1:1" hidden="1">
      <c r="A19605" s="5"/>
    </row>
    <row r="19606" spans="1:1" hidden="1">
      <c r="A19606" s="5"/>
    </row>
    <row r="19607" spans="1:1" hidden="1">
      <c r="A19607" s="5"/>
    </row>
    <row r="19608" spans="1:1" hidden="1">
      <c r="A19608" s="5"/>
    </row>
    <row r="19609" spans="1:1" hidden="1">
      <c r="A19609" s="5"/>
    </row>
    <row r="19610" spans="1:1" hidden="1">
      <c r="A19610" s="5"/>
    </row>
    <row r="19611" spans="1:1" hidden="1">
      <c r="A19611" s="5"/>
    </row>
    <row r="19612" spans="1:1" hidden="1">
      <c r="A19612" s="5"/>
    </row>
    <row r="19613" spans="1:1" hidden="1">
      <c r="A19613" s="5"/>
    </row>
    <row r="19614" spans="1:1" hidden="1">
      <c r="A19614" s="5"/>
    </row>
    <row r="19615" spans="1:1" hidden="1">
      <c r="A19615" s="5"/>
    </row>
    <row r="19616" spans="1:1" hidden="1">
      <c r="A19616" s="5"/>
    </row>
    <row r="19617" spans="1:1" hidden="1">
      <c r="A19617" s="5"/>
    </row>
    <row r="19618" spans="1:1" hidden="1">
      <c r="A19618" s="5"/>
    </row>
    <row r="19619" spans="1:1" hidden="1">
      <c r="A19619" s="5"/>
    </row>
    <row r="19620" spans="1:1" hidden="1">
      <c r="A19620" s="5"/>
    </row>
    <row r="19621" spans="1:1" hidden="1">
      <c r="A19621" s="5"/>
    </row>
    <row r="19622" spans="1:1" hidden="1">
      <c r="A19622" s="5"/>
    </row>
    <row r="19623" spans="1:1" hidden="1">
      <c r="A19623" s="5"/>
    </row>
    <row r="19624" spans="1:1" hidden="1">
      <c r="A19624" s="5"/>
    </row>
    <row r="19625" spans="1:1" hidden="1">
      <c r="A19625" s="5"/>
    </row>
    <row r="19626" spans="1:1" hidden="1">
      <c r="A19626" s="5"/>
    </row>
    <row r="19627" spans="1:1" hidden="1">
      <c r="A19627" s="5"/>
    </row>
    <row r="19628" spans="1:1" hidden="1">
      <c r="A19628" s="5"/>
    </row>
    <row r="19629" spans="1:1" hidden="1">
      <c r="A19629" s="5"/>
    </row>
    <row r="19630" spans="1:1" hidden="1">
      <c r="A19630" s="5"/>
    </row>
    <row r="19631" spans="1:1" hidden="1">
      <c r="A19631" s="5"/>
    </row>
    <row r="19632" spans="1:1" hidden="1">
      <c r="A19632" s="5"/>
    </row>
    <row r="19633" spans="1:1" hidden="1">
      <c r="A19633" s="5"/>
    </row>
    <row r="19634" spans="1:1" hidden="1">
      <c r="A19634" s="5"/>
    </row>
    <row r="19635" spans="1:1" hidden="1">
      <c r="A19635" s="5"/>
    </row>
    <row r="19636" spans="1:1" hidden="1">
      <c r="A19636" s="5"/>
    </row>
    <row r="19637" spans="1:1" hidden="1">
      <c r="A19637" s="5"/>
    </row>
    <row r="19638" spans="1:1" hidden="1">
      <c r="A19638" s="5"/>
    </row>
    <row r="19639" spans="1:1" hidden="1">
      <c r="A19639" s="5"/>
    </row>
    <row r="19640" spans="1:1" hidden="1">
      <c r="A19640" s="5"/>
    </row>
    <row r="19641" spans="1:1" hidden="1">
      <c r="A19641" s="5"/>
    </row>
    <row r="19642" spans="1:1" hidden="1">
      <c r="A19642" s="5"/>
    </row>
    <row r="19643" spans="1:1" hidden="1">
      <c r="A19643" s="5"/>
    </row>
    <row r="19644" spans="1:1" hidden="1">
      <c r="A19644" s="5"/>
    </row>
    <row r="19645" spans="1:1" hidden="1">
      <c r="A19645" s="5"/>
    </row>
    <row r="19646" spans="1:1" hidden="1">
      <c r="A19646" s="5"/>
    </row>
    <row r="19647" spans="1:1" hidden="1">
      <c r="A19647" s="5"/>
    </row>
    <row r="19648" spans="1:1" hidden="1">
      <c r="A19648" s="5"/>
    </row>
    <row r="19649" spans="1:1" hidden="1">
      <c r="A19649" s="5"/>
    </row>
    <row r="19650" spans="1:1" hidden="1">
      <c r="A19650" s="5"/>
    </row>
    <row r="19651" spans="1:1" hidden="1">
      <c r="A19651" s="5"/>
    </row>
    <row r="19652" spans="1:1" hidden="1">
      <c r="A19652" s="5"/>
    </row>
    <row r="19653" spans="1:1" hidden="1">
      <c r="A19653" s="5"/>
    </row>
    <row r="19654" spans="1:1" hidden="1">
      <c r="A19654" s="5"/>
    </row>
    <row r="19655" spans="1:1" hidden="1">
      <c r="A19655" s="5"/>
    </row>
    <row r="19656" spans="1:1" hidden="1">
      <c r="A19656" s="5"/>
    </row>
    <row r="19657" spans="1:1" hidden="1">
      <c r="A19657" s="5"/>
    </row>
    <row r="19658" spans="1:1" hidden="1">
      <c r="A19658" s="5"/>
    </row>
    <row r="19659" spans="1:1" hidden="1">
      <c r="A19659" s="5"/>
    </row>
    <row r="19660" spans="1:1" hidden="1">
      <c r="A19660" s="5"/>
    </row>
    <row r="19661" spans="1:1" hidden="1">
      <c r="A19661" s="5"/>
    </row>
    <row r="19662" spans="1:1" hidden="1">
      <c r="A19662" s="5"/>
    </row>
    <row r="19663" spans="1:1" hidden="1">
      <c r="A19663" s="5"/>
    </row>
    <row r="19664" spans="1:1" hidden="1">
      <c r="A19664" s="5"/>
    </row>
    <row r="19665" spans="1:1" hidden="1">
      <c r="A19665" s="5"/>
    </row>
    <row r="19666" spans="1:1" hidden="1">
      <c r="A19666" s="5"/>
    </row>
    <row r="19667" spans="1:1" hidden="1">
      <c r="A19667" s="5"/>
    </row>
    <row r="19668" spans="1:1" hidden="1">
      <c r="A19668" s="5"/>
    </row>
    <row r="19669" spans="1:1" hidden="1">
      <c r="A19669" s="5"/>
    </row>
    <row r="19670" spans="1:1" hidden="1">
      <c r="A19670" s="5"/>
    </row>
    <row r="19671" spans="1:1" hidden="1">
      <c r="A19671" s="5"/>
    </row>
    <row r="19672" spans="1:1" hidden="1">
      <c r="A19672" s="5"/>
    </row>
    <row r="19673" spans="1:1" hidden="1">
      <c r="A19673" s="5"/>
    </row>
    <row r="19674" spans="1:1" hidden="1">
      <c r="A19674" s="5"/>
    </row>
    <row r="19675" spans="1:1" hidden="1">
      <c r="A19675" s="5"/>
    </row>
    <row r="19676" spans="1:1" hidden="1">
      <c r="A19676" s="5"/>
    </row>
    <row r="19677" spans="1:1" hidden="1">
      <c r="A19677" s="5"/>
    </row>
    <row r="19678" spans="1:1" hidden="1">
      <c r="A19678" s="5"/>
    </row>
    <row r="19679" spans="1:1" hidden="1">
      <c r="A19679" s="5"/>
    </row>
    <row r="19680" spans="1:1" hidden="1">
      <c r="A19680" s="5"/>
    </row>
    <row r="19681" spans="1:1" hidden="1">
      <c r="A19681" s="5"/>
    </row>
    <row r="19682" spans="1:1" hidden="1">
      <c r="A19682" s="5"/>
    </row>
    <row r="19683" spans="1:1" hidden="1">
      <c r="A19683" s="5"/>
    </row>
    <row r="19684" spans="1:1" hidden="1">
      <c r="A19684" s="5"/>
    </row>
    <row r="19685" spans="1:1" hidden="1">
      <c r="A19685" s="5"/>
    </row>
    <row r="19686" spans="1:1" hidden="1">
      <c r="A19686" s="5"/>
    </row>
    <row r="19687" spans="1:1" hidden="1">
      <c r="A19687" s="5"/>
    </row>
    <row r="19688" spans="1:1" hidden="1">
      <c r="A19688" s="5"/>
    </row>
    <row r="19689" spans="1:1" hidden="1">
      <c r="A19689" s="5"/>
    </row>
    <row r="19690" spans="1:1" hidden="1">
      <c r="A19690" s="5"/>
    </row>
    <row r="19691" spans="1:1" hidden="1">
      <c r="A19691" s="5"/>
    </row>
    <row r="19692" spans="1:1" hidden="1">
      <c r="A19692" s="5"/>
    </row>
    <row r="19693" spans="1:1" hidden="1">
      <c r="A19693" s="5"/>
    </row>
    <row r="19694" spans="1:1" hidden="1">
      <c r="A19694" s="5"/>
    </row>
    <row r="19695" spans="1:1" hidden="1">
      <c r="A19695" s="5"/>
    </row>
    <row r="19696" spans="1:1" hidden="1">
      <c r="A19696" s="5"/>
    </row>
    <row r="19697" spans="1:1" hidden="1">
      <c r="A19697" s="5"/>
    </row>
    <row r="19698" spans="1:1" hidden="1">
      <c r="A19698" s="5"/>
    </row>
    <row r="19699" spans="1:1" hidden="1">
      <c r="A19699" s="5"/>
    </row>
    <row r="19700" spans="1:1" hidden="1">
      <c r="A19700" s="5"/>
    </row>
    <row r="19701" spans="1:1" hidden="1">
      <c r="A19701" s="5"/>
    </row>
    <row r="19702" spans="1:1" hidden="1">
      <c r="A19702" s="5"/>
    </row>
    <row r="19703" spans="1:1" hidden="1">
      <c r="A19703" s="5"/>
    </row>
    <row r="19704" spans="1:1" hidden="1">
      <c r="A19704" s="5"/>
    </row>
    <row r="19705" spans="1:1" hidden="1">
      <c r="A19705" s="5"/>
    </row>
    <row r="19706" spans="1:1" hidden="1">
      <c r="A19706" s="5"/>
    </row>
    <row r="19707" spans="1:1" hidden="1">
      <c r="A19707" s="5"/>
    </row>
    <row r="19708" spans="1:1" hidden="1">
      <c r="A19708" s="5"/>
    </row>
    <row r="19709" spans="1:1" hidden="1">
      <c r="A19709" s="5"/>
    </row>
    <row r="19710" spans="1:1" hidden="1">
      <c r="A19710" s="5"/>
    </row>
    <row r="19711" spans="1:1" hidden="1">
      <c r="A19711" s="5"/>
    </row>
    <row r="19712" spans="1:1" hidden="1">
      <c r="A19712" s="5"/>
    </row>
    <row r="19713" spans="1:1" hidden="1">
      <c r="A19713" s="5"/>
    </row>
    <row r="19714" spans="1:1" hidden="1">
      <c r="A19714" s="5"/>
    </row>
    <row r="19715" spans="1:1" hidden="1">
      <c r="A19715" s="5"/>
    </row>
    <row r="19716" spans="1:1" hidden="1">
      <c r="A19716" s="5"/>
    </row>
    <row r="19717" spans="1:1" hidden="1">
      <c r="A19717" s="5"/>
    </row>
    <row r="19718" spans="1:1" hidden="1">
      <c r="A19718" s="5"/>
    </row>
    <row r="19719" spans="1:1" hidden="1">
      <c r="A19719" s="5"/>
    </row>
    <row r="19720" spans="1:1" hidden="1">
      <c r="A19720" s="5"/>
    </row>
    <row r="19721" spans="1:1" hidden="1">
      <c r="A19721" s="5"/>
    </row>
    <row r="19722" spans="1:1" hidden="1">
      <c r="A19722" s="5"/>
    </row>
    <row r="19723" spans="1:1" hidden="1">
      <c r="A19723" s="5"/>
    </row>
    <row r="19724" spans="1:1" hidden="1">
      <c r="A19724" s="5"/>
    </row>
    <row r="19725" spans="1:1" hidden="1">
      <c r="A19725" s="5"/>
    </row>
    <row r="19726" spans="1:1" hidden="1">
      <c r="A19726" s="5"/>
    </row>
    <row r="19727" spans="1:1" hidden="1">
      <c r="A19727" s="5"/>
    </row>
    <row r="19728" spans="1:1" hidden="1">
      <c r="A19728" s="5"/>
    </row>
    <row r="19729" spans="1:1" hidden="1">
      <c r="A19729" s="5"/>
    </row>
    <row r="19730" spans="1:1" hidden="1">
      <c r="A19730" s="5"/>
    </row>
    <row r="19731" spans="1:1" hidden="1">
      <c r="A19731" s="5"/>
    </row>
    <row r="19732" spans="1:1" hidden="1">
      <c r="A19732" s="5"/>
    </row>
    <row r="19733" spans="1:1" hidden="1">
      <c r="A19733" s="5"/>
    </row>
    <row r="19734" spans="1:1" hidden="1">
      <c r="A19734" s="5"/>
    </row>
    <row r="19735" spans="1:1" hidden="1">
      <c r="A19735" s="5"/>
    </row>
    <row r="19736" spans="1:1" hidden="1">
      <c r="A19736" s="5"/>
    </row>
    <row r="19737" spans="1:1" hidden="1">
      <c r="A19737" s="5"/>
    </row>
    <row r="19738" spans="1:1" hidden="1">
      <c r="A19738" s="5"/>
    </row>
    <row r="19739" spans="1:1" hidden="1">
      <c r="A19739" s="5"/>
    </row>
    <row r="19740" spans="1:1" hidden="1">
      <c r="A19740" s="5"/>
    </row>
    <row r="19741" spans="1:1" hidden="1">
      <c r="A19741" s="5"/>
    </row>
    <row r="19742" spans="1:1" hidden="1">
      <c r="A19742" s="5"/>
    </row>
    <row r="19743" spans="1:1" hidden="1">
      <c r="A19743" s="5"/>
    </row>
    <row r="19744" spans="1:1" hidden="1">
      <c r="A19744" s="5"/>
    </row>
    <row r="19745" spans="1:1" hidden="1">
      <c r="A19745" s="5"/>
    </row>
    <row r="19746" spans="1:1" hidden="1">
      <c r="A19746" s="5"/>
    </row>
    <row r="19747" spans="1:1" hidden="1">
      <c r="A19747" s="5"/>
    </row>
    <row r="19748" spans="1:1" hidden="1">
      <c r="A19748" s="5"/>
    </row>
    <row r="19749" spans="1:1" hidden="1">
      <c r="A19749" s="5"/>
    </row>
    <row r="19750" spans="1:1" hidden="1">
      <c r="A19750" s="5"/>
    </row>
    <row r="19751" spans="1:1" hidden="1">
      <c r="A19751" s="5"/>
    </row>
    <row r="19752" spans="1:1" hidden="1">
      <c r="A19752" s="5"/>
    </row>
    <row r="19753" spans="1:1" hidden="1">
      <c r="A19753" s="5"/>
    </row>
    <row r="19754" spans="1:1" hidden="1">
      <c r="A19754" s="5"/>
    </row>
    <row r="19755" spans="1:1" hidden="1">
      <c r="A19755" s="5"/>
    </row>
    <row r="19756" spans="1:1" hidden="1">
      <c r="A19756" s="5"/>
    </row>
    <row r="19757" spans="1:1" hidden="1">
      <c r="A19757" s="5"/>
    </row>
    <row r="19758" spans="1:1" hidden="1">
      <c r="A19758" s="5"/>
    </row>
    <row r="19759" spans="1:1" hidden="1">
      <c r="A19759" s="5"/>
    </row>
    <row r="19760" spans="1:1" hidden="1">
      <c r="A19760" s="5"/>
    </row>
    <row r="19761" spans="1:1" hidden="1">
      <c r="A19761" s="5"/>
    </row>
    <row r="19762" spans="1:1" hidden="1">
      <c r="A19762" s="5"/>
    </row>
    <row r="19763" spans="1:1" hidden="1">
      <c r="A19763" s="5"/>
    </row>
    <row r="19764" spans="1:1" hidden="1">
      <c r="A19764" s="5"/>
    </row>
    <row r="19765" spans="1:1" hidden="1">
      <c r="A19765" s="5"/>
    </row>
    <row r="19766" spans="1:1" hidden="1">
      <c r="A19766" s="5"/>
    </row>
    <row r="19767" spans="1:1" hidden="1">
      <c r="A19767" s="5"/>
    </row>
    <row r="19768" spans="1:1" hidden="1">
      <c r="A19768" s="5"/>
    </row>
    <row r="19769" spans="1:1" hidden="1">
      <c r="A19769" s="5"/>
    </row>
    <row r="19770" spans="1:1" hidden="1">
      <c r="A19770" s="5"/>
    </row>
    <row r="19771" spans="1:1" hidden="1">
      <c r="A19771" s="5"/>
    </row>
    <row r="19772" spans="1:1" hidden="1">
      <c r="A19772" s="5"/>
    </row>
    <row r="19773" spans="1:1" hidden="1">
      <c r="A19773" s="5"/>
    </row>
    <row r="19774" spans="1:1" hidden="1">
      <c r="A19774" s="5"/>
    </row>
    <row r="19775" spans="1:1" hidden="1">
      <c r="A19775" s="5"/>
    </row>
    <row r="19776" spans="1:1" hidden="1">
      <c r="A19776" s="5"/>
    </row>
    <row r="19777" spans="1:1" hidden="1">
      <c r="A19777" s="5"/>
    </row>
    <row r="19778" spans="1:1" hidden="1">
      <c r="A19778" s="5"/>
    </row>
    <row r="19779" spans="1:1" hidden="1">
      <c r="A19779" s="5"/>
    </row>
    <row r="19780" spans="1:1" hidden="1">
      <c r="A19780" s="5"/>
    </row>
    <row r="19781" spans="1:1" hidden="1">
      <c r="A19781" s="5"/>
    </row>
    <row r="19782" spans="1:1" hidden="1">
      <c r="A19782" s="5"/>
    </row>
    <row r="19783" spans="1:1" hidden="1">
      <c r="A19783" s="5"/>
    </row>
    <row r="19784" spans="1:1" hidden="1">
      <c r="A19784" s="5"/>
    </row>
    <row r="19785" spans="1:1" hidden="1">
      <c r="A19785" s="5"/>
    </row>
    <row r="19786" spans="1:1" hidden="1">
      <c r="A19786" s="5"/>
    </row>
    <row r="19787" spans="1:1" hidden="1">
      <c r="A19787" s="5"/>
    </row>
    <row r="19788" spans="1:1" hidden="1">
      <c r="A19788" s="5"/>
    </row>
    <row r="19789" spans="1:1" hidden="1">
      <c r="A19789" s="5"/>
    </row>
    <row r="19790" spans="1:1" hidden="1">
      <c r="A19790" s="5"/>
    </row>
    <row r="19791" spans="1:1" hidden="1">
      <c r="A19791" s="5"/>
    </row>
    <row r="19792" spans="1:1" hidden="1">
      <c r="A19792" s="5"/>
    </row>
    <row r="19793" spans="1:1" hidden="1">
      <c r="A19793" s="5"/>
    </row>
    <row r="19794" spans="1:1" hidden="1">
      <c r="A19794" s="5"/>
    </row>
    <row r="19795" spans="1:1" hidden="1">
      <c r="A19795" s="5"/>
    </row>
    <row r="19796" spans="1:1" hidden="1">
      <c r="A19796" s="5"/>
    </row>
    <row r="19797" spans="1:1" hidden="1">
      <c r="A19797" s="5"/>
    </row>
    <row r="19798" spans="1:1" hidden="1">
      <c r="A19798" s="5"/>
    </row>
    <row r="19799" spans="1:1" hidden="1">
      <c r="A19799" s="5"/>
    </row>
    <row r="19800" spans="1:1" hidden="1">
      <c r="A19800" s="5"/>
    </row>
    <row r="19801" spans="1:1" hidden="1">
      <c r="A19801" s="5"/>
    </row>
    <row r="19802" spans="1:1" hidden="1">
      <c r="A19802" s="5"/>
    </row>
    <row r="19803" spans="1:1" hidden="1">
      <c r="A19803" s="5"/>
    </row>
    <row r="19804" spans="1:1" hidden="1">
      <c r="A19804" s="5"/>
    </row>
    <row r="19805" spans="1:1" hidden="1">
      <c r="A19805" s="5"/>
    </row>
    <row r="19806" spans="1:1" hidden="1">
      <c r="A19806" s="5"/>
    </row>
    <row r="19807" spans="1:1" hidden="1">
      <c r="A19807" s="5"/>
    </row>
    <row r="19808" spans="1:1" hidden="1">
      <c r="A19808" s="5"/>
    </row>
    <row r="19809" spans="1:1" hidden="1">
      <c r="A19809" s="5"/>
    </row>
    <row r="19810" spans="1:1" hidden="1">
      <c r="A19810" s="5"/>
    </row>
    <row r="19811" spans="1:1" hidden="1">
      <c r="A19811" s="5"/>
    </row>
    <row r="19812" spans="1:1" hidden="1">
      <c r="A19812" s="5"/>
    </row>
    <row r="19813" spans="1:1" hidden="1">
      <c r="A19813" s="5"/>
    </row>
    <row r="19814" spans="1:1" hidden="1">
      <c r="A19814" s="5"/>
    </row>
    <row r="19815" spans="1:1" hidden="1">
      <c r="A19815" s="5"/>
    </row>
    <row r="19816" spans="1:1" hidden="1">
      <c r="A19816" s="5"/>
    </row>
    <row r="19817" spans="1:1" hidden="1">
      <c r="A19817" s="5"/>
    </row>
    <row r="19818" spans="1:1" hidden="1">
      <c r="A19818" s="5"/>
    </row>
    <row r="19819" spans="1:1" hidden="1">
      <c r="A19819" s="5"/>
    </row>
    <row r="19820" spans="1:1" hidden="1">
      <c r="A19820" s="5"/>
    </row>
    <row r="19821" spans="1:1" hidden="1">
      <c r="A19821" s="5"/>
    </row>
    <row r="19822" spans="1:1" hidden="1">
      <c r="A19822" s="5"/>
    </row>
    <row r="19823" spans="1:1" hidden="1">
      <c r="A19823" s="5"/>
    </row>
    <row r="19824" spans="1:1" hidden="1">
      <c r="A19824" s="5"/>
    </row>
    <row r="19825" spans="1:1" hidden="1">
      <c r="A19825" s="5"/>
    </row>
    <row r="19826" spans="1:1" hidden="1">
      <c r="A19826" s="5"/>
    </row>
    <row r="19827" spans="1:1" hidden="1">
      <c r="A19827" s="5"/>
    </row>
    <row r="19828" spans="1:1" hidden="1">
      <c r="A19828" s="5"/>
    </row>
    <row r="19829" spans="1:1" hidden="1">
      <c r="A19829" s="5"/>
    </row>
    <row r="19830" spans="1:1" hidden="1">
      <c r="A19830" s="5"/>
    </row>
    <row r="19831" spans="1:1" hidden="1">
      <c r="A19831" s="5"/>
    </row>
    <row r="19832" spans="1:1" hidden="1">
      <c r="A19832" s="5"/>
    </row>
    <row r="19833" spans="1:1" hidden="1">
      <c r="A19833" s="5"/>
    </row>
    <row r="19834" spans="1:1" hidden="1">
      <c r="A19834" s="5"/>
    </row>
    <row r="19835" spans="1:1" hidden="1">
      <c r="A19835" s="5"/>
    </row>
    <row r="19836" spans="1:1" hidden="1">
      <c r="A19836" s="5"/>
    </row>
    <row r="19837" spans="1:1" hidden="1">
      <c r="A19837" s="5"/>
    </row>
    <row r="19838" spans="1:1" hidden="1">
      <c r="A19838" s="5"/>
    </row>
    <row r="19839" spans="1:1" hidden="1">
      <c r="A19839" s="5"/>
    </row>
    <row r="19840" spans="1:1" hidden="1">
      <c r="A19840" s="5"/>
    </row>
    <row r="19841" spans="1:1" hidden="1">
      <c r="A19841" s="5"/>
    </row>
    <row r="19842" spans="1:1" hidden="1">
      <c r="A19842" s="5"/>
    </row>
    <row r="19843" spans="1:1" hidden="1">
      <c r="A19843" s="5"/>
    </row>
    <row r="19844" spans="1:1" hidden="1">
      <c r="A19844" s="5"/>
    </row>
    <row r="19845" spans="1:1" hidden="1">
      <c r="A19845" s="5"/>
    </row>
    <row r="19846" spans="1:1" hidden="1">
      <c r="A19846" s="5"/>
    </row>
    <row r="19847" spans="1:1" hidden="1">
      <c r="A19847" s="5"/>
    </row>
    <row r="19848" spans="1:1" hidden="1">
      <c r="A19848" s="5"/>
    </row>
    <row r="19849" spans="1:1" hidden="1">
      <c r="A19849" s="5"/>
    </row>
    <row r="19850" spans="1:1" hidden="1">
      <c r="A19850" s="5"/>
    </row>
    <row r="19851" spans="1:1" hidden="1">
      <c r="A19851" s="5"/>
    </row>
    <row r="19852" spans="1:1" hidden="1">
      <c r="A19852" s="5"/>
    </row>
    <row r="19853" spans="1:1" hidden="1">
      <c r="A19853" s="5"/>
    </row>
    <row r="19854" spans="1:1" hidden="1">
      <c r="A19854" s="5"/>
    </row>
    <row r="19855" spans="1:1" hidden="1">
      <c r="A19855" s="5"/>
    </row>
    <row r="19856" spans="1:1" hidden="1">
      <c r="A19856" s="5"/>
    </row>
    <row r="19857" spans="1:1" hidden="1">
      <c r="A19857" s="5"/>
    </row>
    <row r="19858" spans="1:1" hidden="1">
      <c r="A19858" s="5"/>
    </row>
    <row r="19859" spans="1:1" hidden="1">
      <c r="A19859" s="5"/>
    </row>
    <row r="19860" spans="1:1" hidden="1">
      <c r="A19860" s="5"/>
    </row>
    <row r="19861" spans="1:1" hidden="1">
      <c r="A19861" s="5"/>
    </row>
    <row r="19862" spans="1:1" hidden="1">
      <c r="A19862" s="5"/>
    </row>
    <row r="19863" spans="1:1" hidden="1">
      <c r="A19863" s="5"/>
    </row>
    <row r="19864" spans="1:1" hidden="1">
      <c r="A19864" s="5"/>
    </row>
    <row r="19865" spans="1:1" hidden="1">
      <c r="A19865" s="5"/>
    </row>
    <row r="19866" spans="1:1" hidden="1">
      <c r="A19866" s="5"/>
    </row>
    <row r="19867" spans="1:1" hidden="1">
      <c r="A19867" s="5"/>
    </row>
    <row r="19868" spans="1:1" hidden="1">
      <c r="A19868" s="5"/>
    </row>
    <row r="19869" spans="1:1" hidden="1">
      <c r="A19869" s="5"/>
    </row>
    <row r="19870" spans="1:1" hidden="1">
      <c r="A19870" s="5"/>
    </row>
    <row r="19871" spans="1:1" hidden="1">
      <c r="A19871" s="5"/>
    </row>
    <row r="19872" spans="1:1" hidden="1">
      <c r="A19872" s="5"/>
    </row>
    <row r="19873" spans="1:1" hidden="1">
      <c r="A19873" s="5"/>
    </row>
    <row r="19874" spans="1:1" hidden="1">
      <c r="A19874" s="5"/>
    </row>
    <row r="19875" spans="1:1" hidden="1">
      <c r="A19875" s="5"/>
    </row>
    <row r="19876" spans="1:1" hidden="1">
      <c r="A19876" s="5"/>
    </row>
    <row r="19877" spans="1:1" hidden="1">
      <c r="A19877" s="5"/>
    </row>
    <row r="19878" spans="1:1" hidden="1">
      <c r="A19878" s="5"/>
    </row>
    <row r="19879" spans="1:1" hidden="1">
      <c r="A19879" s="5"/>
    </row>
    <row r="19880" spans="1:1" hidden="1">
      <c r="A19880" s="5"/>
    </row>
    <row r="19881" spans="1:1" hidden="1">
      <c r="A19881" s="5"/>
    </row>
    <row r="19882" spans="1:1" hidden="1">
      <c r="A19882" s="5"/>
    </row>
    <row r="19883" spans="1:1" hidden="1">
      <c r="A19883" s="5"/>
    </row>
    <row r="19884" spans="1:1" hidden="1">
      <c r="A19884" s="5"/>
    </row>
    <row r="19885" spans="1:1" hidden="1">
      <c r="A19885" s="5"/>
    </row>
    <row r="19886" spans="1:1" hidden="1">
      <c r="A19886" s="5"/>
    </row>
    <row r="19887" spans="1:1" hidden="1">
      <c r="A19887" s="5"/>
    </row>
    <row r="19888" spans="1:1" hidden="1">
      <c r="A19888" s="5"/>
    </row>
    <row r="19889" spans="1:1" hidden="1">
      <c r="A19889" s="5"/>
    </row>
    <row r="19890" spans="1:1" hidden="1">
      <c r="A19890" s="5"/>
    </row>
    <row r="19891" spans="1:1" hidden="1">
      <c r="A19891" s="5"/>
    </row>
    <row r="19892" spans="1:1" hidden="1">
      <c r="A19892" s="5"/>
    </row>
    <row r="19893" spans="1:1" hidden="1">
      <c r="A19893" s="5"/>
    </row>
    <row r="19894" spans="1:1" hidden="1">
      <c r="A19894" s="5"/>
    </row>
    <row r="19895" spans="1:1" hidden="1">
      <c r="A19895" s="5"/>
    </row>
    <row r="19896" spans="1:1" hidden="1">
      <c r="A19896" s="5"/>
    </row>
    <row r="19897" spans="1:1" hidden="1">
      <c r="A19897" s="5"/>
    </row>
    <row r="19898" spans="1:1" hidden="1">
      <c r="A19898" s="5"/>
    </row>
    <row r="19899" spans="1:1" hidden="1">
      <c r="A19899" s="5"/>
    </row>
    <row r="19900" spans="1:1" hidden="1">
      <c r="A19900" s="5"/>
    </row>
    <row r="19901" spans="1:1" hidden="1">
      <c r="A19901" s="5"/>
    </row>
    <row r="19902" spans="1:1" hidden="1">
      <c r="A19902" s="5"/>
    </row>
    <row r="19903" spans="1:1" hidden="1">
      <c r="A19903" s="5"/>
    </row>
    <row r="19904" spans="1:1" hidden="1">
      <c r="A19904" s="5"/>
    </row>
    <row r="19905" spans="1:1" hidden="1">
      <c r="A19905" s="5"/>
    </row>
    <row r="19906" spans="1:1" hidden="1">
      <c r="A19906" s="5"/>
    </row>
    <row r="19907" spans="1:1" hidden="1">
      <c r="A19907" s="5"/>
    </row>
    <row r="19908" spans="1:1" hidden="1">
      <c r="A19908" s="5"/>
    </row>
    <row r="19909" spans="1:1" hidden="1">
      <c r="A19909" s="5"/>
    </row>
    <row r="19910" spans="1:1" hidden="1">
      <c r="A19910" s="5"/>
    </row>
    <row r="19911" spans="1:1" hidden="1">
      <c r="A19911" s="5"/>
    </row>
    <row r="19912" spans="1:1" hidden="1">
      <c r="A19912" s="5"/>
    </row>
    <row r="19913" spans="1:1" hidden="1">
      <c r="A19913" s="5"/>
    </row>
    <row r="19914" spans="1:1" hidden="1">
      <c r="A19914" s="5"/>
    </row>
    <row r="19915" spans="1:1" hidden="1">
      <c r="A19915" s="5"/>
    </row>
    <row r="19916" spans="1:1" hidden="1">
      <c r="A19916" s="5"/>
    </row>
    <row r="19917" spans="1:1" hidden="1">
      <c r="A19917" s="5"/>
    </row>
    <row r="19918" spans="1:1" hidden="1">
      <c r="A19918" s="5"/>
    </row>
    <row r="19919" spans="1:1" hidden="1">
      <c r="A19919" s="5"/>
    </row>
    <row r="19920" spans="1:1" hidden="1">
      <c r="A19920" s="5"/>
    </row>
    <row r="19921" spans="1:1" hidden="1">
      <c r="A19921" s="5"/>
    </row>
    <row r="19922" spans="1:1" hidden="1">
      <c r="A19922" s="5"/>
    </row>
    <row r="19923" spans="1:1" hidden="1">
      <c r="A19923" s="5"/>
    </row>
    <row r="19924" spans="1:1" hidden="1">
      <c r="A19924" s="5"/>
    </row>
    <row r="19925" spans="1:1" hidden="1">
      <c r="A19925" s="5"/>
    </row>
    <row r="19926" spans="1:1" hidden="1">
      <c r="A19926" s="5"/>
    </row>
    <row r="19927" spans="1:1" hidden="1">
      <c r="A19927" s="5"/>
    </row>
    <row r="19928" spans="1:1" hidden="1">
      <c r="A19928" s="5"/>
    </row>
    <row r="19929" spans="1:1" hidden="1">
      <c r="A19929" s="5"/>
    </row>
    <row r="19930" spans="1:1" hidden="1">
      <c r="A19930" s="5"/>
    </row>
    <row r="19931" spans="1:1" hidden="1">
      <c r="A19931" s="5"/>
    </row>
    <row r="19932" spans="1:1" hidden="1">
      <c r="A19932" s="5"/>
    </row>
    <row r="19933" spans="1:1" hidden="1">
      <c r="A19933" s="5"/>
    </row>
    <row r="19934" spans="1:1" hidden="1">
      <c r="A19934" s="5"/>
    </row>
    <row r="19935" spans="1:1" hidden="1">
      <c r="A19935" s="5"/>
    </row>
    <row r="19936" spans="1:1" hidden="1">
      <c r="A19936" s="5"/>
    </row>
    <row r="19937" spans="1:1" hidden="1">
      <c r="A19937" s="5"/>
    </row>
    <row r="19938" spans="1:1" hidden="1">
      <c r="A19938" s="5"/>
    </row>
    <row r="19939" spans="1:1" hidden="1">
      <c r="A19939" s="5"/>
    </row>
    <row r="19940" spans="1:1" hidden="1">
      <c r="A19940" s="5"/>
    </row>
    <row r="19941" spans="1:1" hidden="1">
      <c r="A19941" s="5"/>
    </row>
    <row r="19942" spans="1:1" hidden="1">
      <c r="A19942" s="5"/>
    </row>
    <row r="19943" spans="1:1" hidden="1">
      <c r="A19943" s="5"/>
    </row>
    <row r="19944" spans="1:1" hidden="1">
      <c r="A19944" s="5"/>
    </row>
    <row r="19945" spans="1:1" hidden="1">
      <c r="A19945" s="5"/>
    </row>
    <row r="19946" spans="1:1" hidden="1">
      <c r="A19946" s="5"/>
    </row>
    <row r="19947" spans="1:1" hidden="1">
      <c r="A19947" s="5"/>
    </row>
    <row r="19948" spans="1:1" hidden="1">
      <c r="A19948" s="5"/>
    </row>
    <row r="19949" spans="1:1" hidden="1">
      <c r="A19949" s="5"/>
    </row>
    <row r="19950" spans="1:1" hidden="1">
      <c r="A19950" s="5"/>
    </row>
    <row r="19951" spans="1:1" hidden="1">
      <c r="A19951" s="5"/>
    </row>
    <row r="19952" spans="1:1" hidden="1">
      <c r="A19952" s="5"/>
    </row>
    <row r="19953" spans="1:1" hidden="1">
      <c r="A19953" s="5"/>
    </row>
    <row r="19954" spans="1:1" hidden="1">
      <c r="A19954" s="5"/>
    </row>
    <row r="19955" spans="1:1" hidden="1">
      <c r="A19955" s="5"/>
    </row>
    <row r="19956" spans="1:1" hidden="1">
      <c r="A19956" s="5"/>
    </row>
    <row r="19957" spans="1:1" hidden="1">
      <c r="A19957" s="5"/>
    </row>
    <row r="19958" spans="1:1" hidden="1">
      <c r="A19958" s="5"/>
    </row>
    <row r="19959" spans="1:1" hidden="1">
      <c r="A19959" s="5"/>
    </row>
    <row r="19960" spans="1:1" hidden="1">
      <c r="A19960" s="5"/>
    </row>
    <row r="19961" spans="1:1" hidden="1">
      <c r="A19961" s="5"/>
    </row>
    <row r="19962" spans="1:1" hidden="1">
      <c r="A19962" s="5"/>
    </row>
    <row r="19963" spans="1:1" hidden="1">
      <c r="A19963" s="5"/>
    </row>
    <row r="19964" spans="1:1" hidden="1">
      <c r="A19964" s="5"/>
    </row>
    <row r="19965" spans="1:1" hidden="1">
      <c r="A19965" s="5"/>
    </row>
    <row r="19966" spans="1:1" hidden="1">
      <c r="A19966" s="5"/>
    </row>
    <row r="19967" spans="1:1" hidden="1">
      <c r="A19967" s="5"/>
    </row>
    <row r="19968" spans="1:1" hidden="1">
      <c r="A19968" s="5"/>
    </row>
    <row r="19969" spans="1:1" hidden="1">
      <c r="A19969" s="5"/>
    </row>
    <row r="19970" spans="1:1" hidden="1">
      <c r="A19970" s="5"/>
    </row>
    <row r="19971" spans="1:1" hidden="1">
      <c r="A19971" s="5"/>
    </row>
    <row r="19972" spans="1:1" hidden="1">
      <c r="A19972" s="5"/>
    </row>
    <row r="19973" spans="1:1" hidden="1">
      <c r="A19973" s="5"/>
    </row>
    <row r="19974" spans="1:1" hidden="1">
      <c r="A19974" s="5"/>
    </row>
    <row r="19975" spans="1:1" hidden="1">
      <c r="A19975" s="5"/>
    </row>
    <row r="19976" spans="1:1" hidden="1">
      <c r="A19976" s="5"/>
    </row>
    <row r="19977" spans="1:1" hidden="1">
      <c r="A19977" s="5"/>
    </row>
    <row r="19978" spans="1:1" hidden="1">
      <c r="A19978" s="5"/>
    </row>
    <row r="19979" spans="1:1" hidden="1">
      <c r="A19979" s="5"/>
    </row>
    <row r="19980" spans="1:1" hidden="1">
      <c r="A19980" s="5"/>
    </row>
    <row r="19981" spans="1:1" hidden="1">
      <c r="A19981" s="5"/>
    </row>
    <row r="19982" spans="1:1" hidden="1">
      <c r="A19982" s="5"/>
    </row>
    <row r="19983" spans="1:1" hidden="1">
      <c r="A19983" s="5"/>
    </row>
    <row r="19984" spans="1:1" hidden="1">
      <c r="A19984" s="5"/>
    </row>
    <row r="19985" spans="1:1" hidden="1">
      <c r="A19985" s="5"/>
    </row>
    <row r="19986" spans="1:1" hidden="1">
      <c r="A19986" s="5"/>
    </row>
    <row r="19987" spans="1:1" hidden="1">
      <c r="A19987" s="5"/>
    </row>
    <row r="19988" spans="1:1" hidden="1">
      <c r="A19988" s="5"/>
    </row>
    <row r="19989" spans="1:1" hidden="1">
      <c r="A19989" s="5"/>
    </row>
    <row r="19990" spans="1:1" hidden="1">
      <c r="A19990" s="5"/>
    </row>
    <row r="19991" spans="1:1" hidden="1">
      <c r="A19991" s="5"/>
    </row>
    <row r="19992" spans="1:1" hidden="1">
      <c r="A19992" s="5"/>
    </row>
    <row r="19993" spans="1:1" hidden="1">
      <c r="A19993" s="5"/>
    </row>
    <row r="19994" spans="1:1" hidden="1">
      <c r="A19994" s="5"/>
    </row>
    <row r="19995" spans="1:1" hidden="1">
      <c r="A19995" s="5"/>
    </row>
    <row r="19996" spans="1:1" hidden="1">
      <c r="A19996" s="5"/>
    </row>
    <row r="19997" spans="1:1" hidden="1">
      <c r="A19997" s="5"/>
    </row>
    <row r="19998" spans="1:1" hidden="1">
      <c r="A19998" s="5"/>
    </row>
    <row r="19999" spans="1:1" hidden="1">
      <c r="A19999" s="5"/>
    </row>
    <row r="20000" spans="1:1" hidden="1">
      <c r="A20000" s="5"/>
    </row>
    <row r="20001" spans="1:1" hidden="1">
      <c r="A20001" s="5"/>
    </row>
    <row r="20002" spans="1:1" hidden="1">
      <c r="A20002" s="5"/>
    </row>
    <row r="20003" spans="1:1" hidden="1">
      <c r="A20003" s="5"/>
    </row>
    <row r="20004" spans="1:1" hidden="1">
      <c r="A20004" s="5"/>
    </row>
    <row r="20005" spans="1:1" hidden="1">
      <c r="A20005" s="5"/>
    </row>
    <row r="20006" spans="1:1" hidden="1">
      <c r="A20006" s="5"/>
    </row>
    <row r="20007" spans="1:1" hidden="1">
      <c r="A20007" s="5"/>
    </row>
    <row r="20008" spans="1:1" hidden="1">
      <c r="A20008" s="5"/>
    </row>
    <row r="20009" spans="1:1" hidden="1">
      <c r="A20009" s="5"/>
    </row>
    <row r="20010" spans="1:1" hidden="1">
      <c r="A20010" s="5"/>
    </row>
    <row r="20011" spans="1:1" hidden="1">
      <c r="A20011" s="5"/>
    </row>
    <row r="20012" spans="1:1" hidden="1">
      <c r="A20012" s="5"/>
    </row>
    <row r="20013" spans="1:1" hidden="1">
      <c r="A20013" s="5"/>
    </row>
    <row r="20014" spans="1:1" hidden="1">
      <c r="A20014" s="5"/>
    </row>
    <row r="20015" spans="1:1" hidden="1">
      <c r="A20015" s="5"/>
    </row>
    <row r="20016" spans="1:1" hidden="1">
      <c r="A20016" s="5"/>
    </row>
    <row r="20017" spans="1:1" hidden="1">
      <c r="A20017" s="5"/>
    </row>
    <row r="20018" spans="1:1" hidden="1">
      <c r="A20018" s="5"/>
    </row>
    <row r="20019" spans="1:1" hidden="1">
      <c r="A20019" s="5"/>
    </row>
    <row r="20020" spans="1:1" hidden="1">
      <c r="A20020" s="5"/>
    </row>
    <row r="20021" spans="1:1" hidden="1">
      <c r="A20021" s="5"/>
    </row>
    <row r="20022" spans="1:1" hidden="1">
      <c r="A20022" s="5"/>
    </row>
    <row r="20023" spans="1:1" hidden="1">
      <c r="A20023" s="5"/>
    </row>
    <row r="20024" spans="1:1" hidden="1">
      <c r="A20024" s="5"/>
    </row>
    <row r="20025" spans="1:1" hidden="1">
      <c r="A20025" s="5"/>
    </row>
    <row r="20026" spans="1:1" hidden="1">
      <c r="A20026" s="5"/>
    </row>
    <row r="20027" spans="1:1" hidden="1">
      <c r="A20027" s="5"/>
    </row>
    <row r="20028" spans="1:1" hidden="1">
      <c r="A20028" s="5"/>
    </row>
    <row r="20029" spans="1:1" hidden="1">
      <c r="A20029" s="5"/>
    </row>
    <row r="20030" spans="1:1" hidden="1">
      <c r="A20030" s="5"/>
    </row>
    <row r="20031" spans="1:1" hidden="1">
      <c r="A20031" s="5"/>
    </row>
    <row r="20032" spans="1:1" hidden="1">
      <c r="A20032" s="5"/>
    </row>
    <row r="20033" spans="1:1" hidden="1">
      <c r="A20033" s="5"/>
    </row>
    <row r="20034" spans="1:1" hidden="1">
      <c r="A20034" s="5"/>
    </row>
    <row r="20035" spans="1:1" hidden="1">
      <c r="A20035" s="5"/>
    </row>
    <row r="20036" spans="1:1" hidden="1">
      <c r="A20036" s="5"/>
    </row>
    <row r="20037" spans="1:1" hidden="1">
      <c r="A20037" s="5"/>
    </row>
    <row r="20038" spans="1:1" hidden="1">
      <c r="A20038" s="5"/>
    </row>
    <row r="20039" spans="1:1" hidden="1">
      <c r="A20039" s="5"/>
    </row>
    <row r="20040" spans="1:1" hidden="1">
      <c r="A20040" s="5"/>
    </row>
    <row r="20041" spans="1:1" hidden="1">
      <c r="A20041" s="5"/>
    </row>
    <row r="20042" spans="1:1" hidden="1">
      <c r="A20042" s="5"/>
    </row>
    <row r="20043" spans="1:1" hidden="1">
      <c r="A20043" s="5"/>
    </row>
    <row r="20044" spans="1:1" hidden="1">
      <c r="A20044" s="5"/>
    </row>
    <row r="20045" spans="1:1" hidden="1">
      <c r="A20045" s="5"/>
    </row>
    <row r="20046" spans="1:1" hidden="1">
      <c r="A20046" s="5"/>
    </row>
    <row r="20047" spans="1:1" hidden="1">
      <c r="A20047" s="5"/>
    </row>
    <row r="20048" spans="1:1" hidden="1">
      <c r="A20048" s="5"/>
    </row>
    <row r="20049" spans="1:1" hidden="1">
      <c r="A20049" s="5"/>
    </row>
    <row r="20050" spans="1:1" hidden="1">
      <c r="A20050" s="5"/>
    </row>
    <row r="20051" spans="1:1" hidden="1">
      <c r="A20051" s="5"/>
    </row>
    <row r="20052" spans="1:1" hidden="1">
      <c r="A20052" s="5"/>
    </row>
    <row r="20053" spans="1:1" hidden="1">
      <c r="A20053" s="5"/>
    </row>
    <row r="20054" spans="1:1" hidden="1">
      <c r="A20054" s="5"/>
    </row>
    <row r="20055" spans="1:1" hidden="1">
      <c r="A20055" s="5"/>
    </row>
    <row r="20056" spans="1:1" hidden="1">
      <c r="A20056" s="5"/>
    </row>
    <row r="20057" spans="1:1" hidden="1">
      <c r="A20057" s="5"/>
    </row>
    <row r="20058" spans="1:1" hidden="1">
      <c r="A20058" s="5"/>
    </row>
    <row r="20059" spans="1:1" hidden="1">
      <c r="A20059" s="5"/>
    </row>
    <row r="20060" spans="1:1" hidden="1">
      <c r="A20060" s="5"/>
    </row>
    <row r="20061" spans="1:1" hidden="1">
      <c r="A20061" s="5"/>
    </row>
    <row r="20062" spans="1:1" hidden="1">
      <c r="A20062" s="5"/>
    </row>
    <row r="20063" spans="1:1" hidden="1">
      <c r="A20063" s="5"/>
    </row>
    <row r="20064" spans="1:1" hidden="1">
      <c r="A20064" s="5"/>
    </row>
    <row r="20065" spans="1:1" hidden="1">
      <c r="A20065" s="5"/>
    </row>
    <row r="20066" spans="1:1" hidden="1">
      <c r="A20066" s="5"/>
    </row>
    <row r="20067" spans="1:1" hidden="1">
      <c r="A20067" s="5"/>
    </row>
    <row r="20068" spans="1:1" hidden="1">
      <c r="A20068" s="5"/>
    </row>
    <row r="20069" spans="1:1" hidden="1">
      <c r="A20069" s="5"/>
    </row>
    <row r="20070" spans="1:1" hidden="1">
      <c r="A20070" s="5"/>
    </row>
    <row r="20071" spans="1:1" hidden="1">
      <c r="A20071" s="5"/>
    </row>
    <row r="20072" spans="1:1" hidden="1">
      <c r="A20072" s="5"/>
    </row>
    <row r="20073" spans="1:1" hidden="1">
      <c r="A20073" s="5"/>
    </row>
    <row r="20074" spans="1:1" hidden="1">
      <c r="A20074" s="5"/>
    </row>
    <row r="20075" spans="1:1" hidden="1">
      <c r="A20075" s="5"/>
    </row>
    <row r="20076" spans="1:1" hidden="1">
      <c r="A20076" s="5"/>
    </row>
    <row r="20077" spans="1:1" hidden="1">
      <c r="A20077" s="5"/>
    </row>
    <row r="20078" spans="1:1" hidden="1">
      <c r="A20078" s="5"/>
    </row>
    <row r="20079" spans="1:1" hidden="1">
      <c r="A20079" s="5"/>
    </row>
    <row r="20080" spans="1:1" hidden="1">
      <c r="A20080" s="5"/>
    </row>
    <row r="20081" spans="1:1" hidden="1">
      <c r="A20081" s="5"/>
    </row>
    <row r="20082" spans="1:1" hidden="1">
      <c r="A20082" s="5"/>
    </row>
    <row r="20083" spans="1:1" hidden="1">
      <c r="A20083" s="5"/>
    </row>
    <row r="20084" spans="1:1" hidden="1">
      <c r="A20084" s="5"/>
    </row>
    <row r="20085" spans="1:1" hidden="1">
      <c r="A20085" s="5"/>
    </row>
    <row r="20086" spans="1:1" hidden="1">
      <c r="A20086" s="5"/>
    </row>
    <row r="20087" spans="1:1" hidden="1">
      <c r="A20087" s="5"/>
    </row>
    <row r="20088" spans="1:1" hidden="1">
      <c r="A20088" s="5"/>
    </row>
    <row r="20089" spans="1:1" hidden="1">
      <c r="A20089" s="5"/>
    </row>
    <row r="20090" spans="1:1" hidden="1">
      <c r="A20090" s="5"/>
    </row>
    <row r="20091" spans="1:1" hidden="1">
      <c r="A20091" s="5"/>
    </row>
    <row r="20092" spans="1:1" hidden="1">
      <c r="A20092" s="5"/>
    </row>
    <row r="20093" spans="1:1" hidden="1">
      <c r="A20093" s="5"/>
    </row>
    <row r="20094" spans="1:1" hidden="1">
      <c r="A20094" s="5"/>
    </row>
    <row r="20095" spans="1:1" hidden="1">
      <c r="A20095" s="5"/>
    </row>
    <row r="20096" spans="1:1" hidden="1">
      <c r="A20096" s="5"/>
    </row>
    <row r="20097" spans="1:1" hidden="1">
      <c r="A20097" s="5"/>
    </row>
    <row r="20098" spans="1:1" hidden="1">
      <c r="A20098" s="5"/>
    </row>
    <row r="20099" spans="1:1" hidden="1">
      <c r="A20099" s="5"/>
    </row>
    <row r="20100" spans="1:1" hidden="1">
      <c r="A20100" s="5"/>
    </row>
    <row r="20101" spans="1:1" hidden="1">
      <c r="A20101" s="5"/>
    </row>
    <row r="20102" spans="1:1" hidden="1">
      <c r="A20102" s="5"/>
    </row>
    <row r="20103" spans="1:1" hidden="1">
      <c r="A20103" s="5"/>
    </row>
    <row r="20104" spans="1:1" hidden="1">
      <c r="A20104" s="5"/>
    </row>
    <row r="20105" spans="1:1" hidden="1">
      <c r="A20105" s="5"/>
    </row>
    <row r="20106" spans="1:1" hidden="1">
      <c r="A20106" s="5"/>
    </row>
    <row r="20107" spans="1:1" hidden="1">
      <c r="A20107" s="5"/>
    </row>
    <row r="20108" spans="1:1" hidden="1">
      <c r="A20108" s="5"/>
    </row>
    <row r="20109" spans="1:1" hidden="1">
      <c r="A20109" s="5"/>
    </row>
    <row r="20110" spans="1:1" hidden="1">
      <c r="A20110" s="5"/>
    </row>
    <row r="20111" spans="1:1" hidden="1">
      <c r="A20111" s="5"/>
    </row>
    <row r="20112" spans="1:1" hidden="1">
      <c r="A20112" s="5"/>
    </row>
    <row r="20113" spans="1:1" hidden="1">
      <c r="A20113" s="5"/>
    </row>
    <row r="20114" spans="1:1" hidden="1">
      <c r="A20114" s="5"/>
    </row>
    <row r="20115" spans="1:1" hidden="1">
      <c r="A20115" s="5"/>
    </row>
    <row r="20116" spans="1:1" hidden="1">
      <c r="A20116" s="5"/>
    </row>
    <row r="20117" spans="1:1" hidden="1">
      <c r="A20117" s="5"/>
    </row>
    <row r="20118" spans="1:1" hidden="1">
      <c r="A20118" s="5"/>
    </row>
    <row r="20119" spans="1:1" hidden="1">
      <c r="A20119" s="5"/>
    </row>
    <row r="20120" spans="1:1" hidden="1">
      <c r="A20120" s="5"/>
    </row>
    <row r="20121" spans="1:1" hidden="1">
      <c r="A20121" s="5"/>
    </row>
    <row r="20122" spans="1:1" hidden="1">
      <c r="A20122" s="5"/>
    </row>
    <row r="20123" spans="1:1" hidden="1">
      <c r="A20123" s="5"/>
    </row>
    <row r="20124" spans="1:1" hidden="1">
      <c r="A20124" s="5"/>
    </row>
    <row r="20125" spans="1:1" hidden="1">
      <c r="A20125" s="5"/>
    </row>
    <row r="20126" spans="1:1" hidden="1">
      <c r="A20126" s="5"/>
    </row>
    <row r="20127" spans="1:1" hidden="1">
      <c r="A20127" s="5"/>
    </row>
    <row r="20128" spans="1:1" hidden="1">
      <c r="A20128" s="5"/>
    </row>
    <row r="20129" spans="1:1" hidden="1">
      <c r="A20129" s="5"/>
    </row>
    <row r="20130" spans="1:1" hidden="1">
      <c r="A20130" s="5"/>
    </row>
    <row r="20131" spans="1:1" hidden="1">
      <c r="A20131" s="5"/>
    </row>
    <row r="20132" spans="1:1" hidden="1">
      <c r="A20132" s="5"/>
    </row>
    <row r="20133" spans="1:1" hidden="1">
      <c r="A20133" s="5"/>
    </row>
    <row r="20134" spans="1:1" hidden="1">
      <c r="A20134" s="5"/>
    </row>
    <row r="20135" spans="1:1" hidden="1">
      <c r="A20135" s="5"/>
    </row>
    <row r="20136" spans="1:1" hidden="1">
      <c r="A20136" s="5"/>
    </row>
    <row r="20137" spans="1:1" hidden="1">
      <c r="A20137" s="5"/>
    </row>
    <row r="20138" spans="1:1" hidden="1">
      <c r="A20138" s="5"/>
    </row>
    <row r="20139" spans="1:1" hidden="1">
      <c r="A20139" s="5"/>
    </row>
    <row r="20140" spans="1:1" hidden="1">
      <c r="A20140" s="5"/>
    </row>
    <row r="20141" spans="1:1" hidden="1">
      <c r="A20141" s="5"/>
    </row>
    <row r="20142" spans="1:1" hidden="1">
      <c r="A20142" s="5"/>
    </row>
    <row r="20143" spans="1:1" hidden="1">
      <c r="A20143" s="5"/>
    </row>
    <row r="20144" spans="1:1" hidden="1">
      <c r="A20144" s="5"/>
    </row>
    <row r="20145" spans="1:1" hidden="1">
      <c r="A20145" s="5"/>
    </row>
    <row r="20146" spans="1:1" hidden="1">
      <c r="A20146" s="5"/>
    </row>
    <row r="20147" spans="1:1" hidden="1">
      <c r="A20147" s="5"/>
    </row>
    <row r="20148" spans="1:1" hidden="1">
      <c r="A20148" s="5"/>
    </row>
    <row r="20149" spans="1:1" hidden="1">
      <c r="A20149" s="5"/>
    </row>
    <row r="20150" spans="1:1" hidden="1">
      <c r="A20150" s="5"/>
    </row>
    <row r="20151" spans="1:1" hidden="1">
      <c r="A20151" s="5"/>
    </row>
    <row r="20152" spans="1:1" hidden="1">
      <c r="A20152" s="5"/>
    </row>
    <row r="20153" spans="1:1" hidden="1">
      <c r="A20153" s="5"/>
    </row>
    <row r="20154" spans="1:1" hidden="1">
      <c r="A20154" s="5"/>
    </row>
    <row r="20155" spans="1:1" hidden="1">
      <c r="A20155" s="5"/>
    </row>
    <row r="20156" spans="1:1" hidden="1">
      <c r="A20156" s="5"/>
    </row>
    <row r="20157" spans="1:1" hidden="1">
      <c r="A20157" s="5"/>
    </row>
    <row r="20158" spans="1:1" hidden="1">
      <c r="A20158" s="5"/>
    </row>
    <row r="20159" spans="1:1" hidden="1">
      <c r="A20159" s="5"/>
    </row>
    <row r="20160" spans="1:1" hidden="1">
      <c r="A20160" s="5"/>
    </row>
    <row r="20161" spans="1:1" hidden="1">
      <c r="A20161" s="5"/>
    </row>
    <row r="20162" spans="1:1" hidden="1">
      <c r="A20162" s="5"/>
    </row>
    <row r="20163" spans="1:1" hidden="1">
      <c r="A20163" s="5"/>
    </row>
    <row r="20164" spans="1:1" hidden="1">
      <c r="A20164" s="5"/>
    </row>
    <row r="20165" spans="1:1" hidden="1">
      <c r="A20165" s="5"/>
    </row>
    <row r="20166" spans="1:1" hidden="1">
      <c r="A20166" s="5"/>
    </row>
    <row r="20167" spans="1:1" hidden="1">
      <c r="A20167" s="5"/>
    </row>
    <row r="20168" spans="1:1" hidden="1">
      <c r="A20168" s="5"/>
    </row>
    <row r="20169" spans="1:1" hidden="1">
      <c r="A20169" s="5"/>
    </row>
    <row r="20170" spans="1:1" hidden="1">
      <c r="A20170" s="5"/>
    </row>
    <row r="20171" spans="1:1" hidden="1">
      <c r="A20171" s="5"/>
    </row>
    <row r="20172" spans="1:1" hidden="1">
      <c r="A20172" s="5"/>
    </row>
    <row r="20173" spans="1:1" hidden="1">
      <c r="A20173" s="5"/>
    </row>
    <row r="20174" spans="1:1" hidden="1">
      <c r="A20174" s="5"/>
    </row>
    <row r="20175" spans="1:1" hidden="1">
      <c r="A20175" s="5"/>
    </row>
    <row r="20176" spans="1:1" hidden="1">
      <c r="A20176" s="5"/>
    </row>
    <row r="20177" spans="1:1" hidden="1">
      <c r="A20177" s="5"/>
    </row>
    <row r="20178" spans="1:1" hidden="1">
      <c r="A20178" s="5"/>
    </row>
    <row r="20179" spans="1:1" hidden="1">
      <c r="A20179" s="5"/>
    </row>
    <row r="20180" spans="1:1" hidden="1">
      <c r="A20180" s="5"/>
    </row>
    <row r="20181" spans="1:1" hidden="1">
      <c r="A20181" s="5"/>
    </row>
    <row r="20182" spans="1:1" hidden="1">
      <c r="A20182" s="5"/>
    </row>
    <row r="20183" spans="1:1" hidden="1">
      <c r="A20183" s="5"/>
    </row>
    <row r="20184" spans="1:1" hidden="1">
      <c r="A20184" s="5"/>
    </row>
    <row r="20185" spans="1:1" hidden="1">
      <c r="A20185" s="5"/>
    </row>
    <row r="20186" spans="1:1" hidden="1">
      <c r="A20186" s="5"/>
    </row>
    <row r="20187" spans="1:1" hidden="1">
      <c r="A20187" s="5"/>
    </row>
    <row r="20188" spans="1:1" hidden="1">
      <c r="A20188" s="5"/>
    </row>
    <row r="20189" spans="1:1" hidden="1">
      <c r="A20189" s="5"/>
    </row>
    <row r="20190" spans="1:1" hidden="1">
      <c r="A20190" s="5"/>
    </row>
    <row r="20191" spans="1:1" hidden="1">
      <c r="A20191" s="5"/>
    </row>
    <row r="20192" spans="1:1" hidden="1">
      <c r="A20192" s="5"/>
    </row>
    <row r="20193" spans="1:1" hidden="1">
      <c r="A20193" s="5"/>
    </row>
    <row r="20194" spans="1:1" hidden="1">
      <c r="A20194" s="5"/>
    </row>
    <row r="20195" spans="1:1" hidden="1">
      <c r="A20195" s="5"/>
    </row>
    <row r="20196" spans="1:1" hidden="1">
      <c r="A20196" s="5"/>
    </row>
    <row r="20197" spans="1:1" hidden="1">
      <c r="A20197" s="5"/>
    </row>
    <row r="20198" spans="1:1" hidden="1">
      <c r="A20198" s="5"/>
    </row>
    <row r="20199" spans="1:1" hidden="1">
      <c r="A20199" s="5"/>
    </row>
    <row r="20200" spans="1:1" hidden="1">
      <c r="A20200" s="5"/>
    </row>
    <row r="20201" spans="1:1" hidden="1">
      <c r="A20201" s="5"/>
    </row>
    <row r="20202" spans="1:1" hidden="1">
      <c r="A20202" s="5"/>
    </row>
    <row r="20203" spans="1:1" hidden="1">
      <c r="A20203" s="5"/>
    </row>
    <row r="20204" spans="1:1" hidden="1">
      <c r="A20204" s="5"/>
    </row>
    <row r="20205" spans="1:1" hidden="1">
      <c r="A20205" s="5"/>
    </row>
    <row r="20206" spans="1:1" hidden="1">
      <c r="A20206" s="5"/>
    </row>
    <row r="20207" spans="1:1" hidden="1">
      <c r="A20207" s="5"/>
    </row>
    <row r="20208" spans="1:1" hidden="1">
      <c r="A20208" s="5"/>
    </row>
    <row r="20209" spans="1:1" hidden="1">
      <c r="A20209" s="5"/>
    </row>
    <row r="20210" spans="1:1" hidden="1">
      <c r="A20210" s="5"/>
    </row>
    <row r="20211" spans="1:1" hidden="1">
      <c r="A20211" s="5"/>
    </row>
    <row r="20212" spans="1:1" hidden="1">
      <c r="A20212" s="5"/>
    </row>
    <row r="20213" spans="1:1" hidden="1">
      <c r="A20213" s="5"/>
    </row>
    <row r="20214" spans="1:1" hidden="1">
      <c r="A20214" s="5"/>
    </row>
    <row r="20215" spans="1:1" hidden="1">
      <c r="A20215" s="5"/>
    </row>
    <row r="20216" spans="1:1" hidden="1">
      <c r="A20216" s="5"/>
    </row>
    <row r="20217" spans="1:1" hidden="1">
      <c r="A20217" s="5"/>
    </row>
    <row r="20218" spans="1:1" hidden="1">
      <c r="A20218" s="5"/>
    </row>
    <row r="20219" spans="1:1" hidden="1">
      <c r="A20219" s="5"/>
    </row>
    <row r="20220" spans="1:1" hidden="1">
      <c r="A20220" s="5"/>
    </row>
    <row r="20221" spans="1:1" hidden="1">
      <c r="A20221" s="5"/>
    </row>
    <row r="20222" spans="1:1" hidden="1">
      <c r="A20222" s="5"/>
    </row>
    <row r="20223" spans="1:1" hidden="1">
      <c r="A20223" s="5"/>
    </row>
    <row r="20224" spans="1:1" hidden="1">
      <c r="A20224" s="5"/>
    </row>
    <row r="20225" spans="1:1" hidden="1">
      <c r="A20225" s="5"/>
    </row>
    <row r="20226" spans="1:1" hidden="1">
      <c r="A20226" s="5"/>
    </row>
    <row r="20227" spans="1:1" hidden="1">
      <c r="A20227" s="5"/>
    </row>
    <row r="20228" spans="1:1" hidden="1">
      <c r="A20228" s="5"/>
    </row>
    <row r="20229" spans="1:1" hidden="1">
      <c r="A20229" s="5"/>
    </row>
    <row r="20230" spans="1:1" hidden="1">
      <c r="A20230" s="5"/>
    </row>
    <row r="20231" spans="1:1" hidden="1">
      <c r="A20231" s="5"/>
    </row>
    <row r="20232" spans="1:1" hidden="1">
      <c r="A20232" s="5"/>
    </row>
    <row r="20233" spans="1:1" hidden="1">
      <c r="A20233" s="5"/>
    </row>
    <row r="20234" spans="1:1" hidden="1">
      <c r="A20234" s="5"/>
    </row>
    <row r="20235" spans="1:1" hidden="1">
      <c r="A20235" s="5"/>
    </row>
    <row r="20236" spans="1:1" hidden="1">
      <c r="A20236" s="5"/>
    </row>
    <row r="20237" spans="1:1" hidden="1">
      <c r="A20237" s="5"/>
    </row>
    <row r="20238" spans="1:1" hidden="1">
      <c r="A20238" s="5"/>
    </row>
    <row r="20239" spans="1:1" hidden="1">
      <c r="A20239" s="5"/>
    </row>
    <row r="20240" spans="1:1" hidden="1">
      <c r="A20240" s="5"/>
    </row>
    <row r="20241" spans="1:1" hidden="1">
      <c r="A20241" s="5"/>
    </row>
    <row r="20242" spans="1:1" hidden="1">
      <c r="A20242" s="5"/>
    </row>
    <row r="20243" spans="1:1" hidden="1">
      <c r="A20243" s="5"/>
    </row>
    <row r="20244" spans="1:1" hidden="1">
      <c r="A20244" s="5"/>
    </row>
    <row r="20245" spans="1:1" hidden="1">
      <c r="A20245" s="5"/>
    </row>
    <row r="20246" spans="1:1" hidden="1">
      <c r="A20246" s="5"/>
    </row>
    <row r="20247" spans="1:1" hidden="1">
      <c r="A20247" s="5"/>
    </row>
    <row r="20248" spans="1:1" hidden="1">
      <c r="A20248" s="5"/>
    </row>
    <row r="20249" spans="1:1" hidden="1">
      <c r="A20249" s="5"/>
    </row>
    <row r="20250" spans="1:1" hidden="1">
      <c r="A20250" s="5"/>
    </row>
    <row r="20251" spans="1:1" hidden="1">
      <c r="A20251" s="5"/>
    </row>
    <row r="20252" spans="1:1" hidden="1">
      <c r="A20252" s="5"/>
    </row>
    <row r="20253" spans="1:1" hidden="1">
      <c r="A20253" s="5"/>
    </row>
    <row r="20254" spans="1:1" hidden="1">
      <c r="A20254" s="5"/>
    </row>
    <row r="20255" spans="1:1" hidden="1">
      <c r="A20255" s="5"/>
    </row>
    <row r="20256" spans="1:1" hidden="1">
      <c r="A20256" s="5"/>
    </row>
    <row r="20257" spans="1:1" hidden="1">
      <c r="A20257" s="5"/>
    </row>
    <row r="20258" spans="1:1" hidden="1">
      <c r="A20258" s="5"/>
    </row>
    <row r="20259" spans="1:1" hidden="1">
      <c r="A20259" s="5"/>
    </row>
    <row r="20260" spans="1:1" hidden="1">
      <c r="A20260" s="5"/>
    </row>
    <row r="20261" spans="1:1" hidden="1">
      <c r="A20261" s="5"/>
    </row>
    <row r="20262" spans="1:1" hidden="1">
      <c r="A20262" s="5"/>
    </row>
    <row r="20263" spans="1:1" hidden="1">
      <c r="A20263" s="5"/>
    </row>
    <row r="20264" spans="1:1" hidden="1">
      <c r="A20264" s="5"/>
    </row>
    <row r="20265" spans="1:1" hidden="1">
      <c r="A20265" s="5"/>
    </row>
    <row r="20266" spans="1:1" hidden="1">
      <c r="A20266" s="5"/>
    </row>
    <row r="20267" spans="1:1" hidden="1">
      <c r="A20267" s="5"/>
    </row>
    <row r="20268" spans="1:1" hidden="1">
      <c r="A20268" s="5"/>
    </row>
    <row r="20269" spans="1:1" hidden="1">
      <c r="A20269" s="5"/>
    </row>
    <row r="20270" spans="1:1" hidden="1">
      <c r="A20270" s="5"/>
    </row>
    <row r="20271" spans="1:1" hidden="1">
      <c r="A20271" s="5"/>
    </row>
    <row r="20272" spans="1:1" hidden="1">
      <c r="A20272" s="5"/>
    </row>
    <row r="20273" spans="1:1" hidden="1">
      <c r="A20273" s="5"/>
    </row>
    <row r="20274" spans="1:1" hidden="1">
      <c r="A20274" s="5"/>
    </row>
    <row r="20275" spans="1:1" hidden="1">
      <c r="A20275" s="5"/>
    </row>
    <row r="20276" spans="1:1" hidden="1">
      <c r="A20276" s="5"/>
    </row>
    <row r="20277" spans="1:1" hidden="1">
      <c r="A20277" s="5"/>
    </row>
    <row r="20278" spans="1:1" hidden="1">
      <c r="A20278" s="5"/>
    </row>
    <row r="20279" spans="1:1" hidden="1">
      <c r="A20279" s="5"/>
    </row>
    <row r="20280" spans="1:1" hidden="1">
      <c r="A20280" s="5"/>
    </row>
    <row r="20281" spans="1:1" hidden="1">
      <c r="A20281" s="5"/>
    </row>
    <row r="20282" spans="1:1" hidden="1">
      <c r="A20282" s="5"/>
    </row>
    <row r="20283" spans="1:1" hidden="1">
      <c r="A20283" s="5"/>
    </row>
    <row r="20284" spans="1:1" hidden="1">
      <c r="A20284" s="5"/>
    </row>
    <row r="20285" spans="1:1" hidden="1">
      <c r="A20285" s="5"/>
    </row>
    <row r="20286" spans="1:1" hidden="1">
      <c r="A20286" s="5"/>
    </row>
    <row r="20287" spans="1:1" hidden="1">
      <c r="A20287" s="5"/>
    </row>
    <row r="20288" spans="1:1" hidden="1">
      <c r="A20288" s="5"/>
    </row>
    <row r="20289" spans="1:1" hidden="1">
      <c r="A20289" s="5"/>
    </row>
    <row r="20290" spans="1:1" hidden="1">
      <c r="A20290" s="5"/>
    </row>
    <row r="20291" spans="1:1" hidden="1">
      <c r="A20291" s="5"/>
    </row>
    <row r="20292" spans="1:1" hidden="1">
      <c r="A20292" s="5"/>
    </row>
    <row r="20293" spans="1:1" hidden="1">
      <c r="A20293" s="5"/>
    </row>
    <row r="20294" spans="1:1" hidden="1">
      <c r="A20294" s="5"/>
    </row>
    <row r="20295" spans="1:1" hidden="1">
      <c r="A20295" s="5"/>
    </row>
    <row r="20296" spans="1:1" hidden="1">
      <c r="A20296" s="5"/>
    </row>
    <row r="20297" spans="1:1" hidden="1">
      <c r="A20297" s="5"/>
    </row>
    <row r="20298" spans="1:1" hidden="1">
      <c r="A20298" s="5"/>
    </row>
    <row r="20299" spans="1:1" hidden="1">
      <c r="A20299" s="5"/>
    </row>
    <row r="20300" spans="1:1" hidden="1">
      <c r="A20300" s="5"/>
    </row>
    <row r="20301" spans="1:1" hidden="1">
      <c r="A20301" s="5"/>
    </row>
    <row r="20302" spans="1:1" hidden="1">
      <c r="A20302" s="5"/>
    </row>
    <row r="20303" spans="1:1" hidden="1">
      <c r="A20303" s="5"/>
    </row>
    <row r="20304" spans="1:1" hidden="1">
      <c r="A20304" s="5"/>
    </row>
    <row r="20305" spans="1:1" hidden="1">
      <c r="A20305" s="5"/>
    </row>
    <row r="20306" spans="1:1" hidden="1">
      <c r="A20306" s="5"/>
    </row>
    <row r="20307" spans="1:1" hidden="1">
      <c r="A20307" s="5"/>
    </row>
    <row r="20308" spans="1:1" hidden="1">
      <c r="A20308" s="5"/>
    </row>
    <row r="20309" spans="1:1" hidden="1">
      <c r="A20309" s="5"/>
    </row>
    <row r="20310" spans="1:1" hidden="1">
      <c r="A20310" s="5"/>
    </row>
    <row r="20311" spans="1:1" hidden="1">
      <c r="A20311" s="5"/>
    </row>
    <row r="20312" spans="1:1" hidden="1">
      <c r="A20312" s="5"/>
    </row>
    <row r="20313" spans="1:1" hidden="1">
      <c r="A20313" s="5"/>
    </row>
    <row r="20314" spans="1:1" hidden="1">
      <c r="A20314" s="5"/>
    </row>
    <row r="20315" spans="1:1" hidden="1">
      <c r="A20315" s="5"/>
    </row>
    <row r="20316" spans="1:1" hidden="1">
      <c r="A20316" s="5"/>
    </row>
    <row r="20317" spans="1:1" hidden="1">
      <c r="A20317" s="5"/>
    </row>
    <row r="20318" spans="1:1" hidden="1">
      <c r="A20318" s="5"/>
    </row>
    <row r="20319" spans="1:1" hidden="1">
      <c r="A20319" s="5"/>
    </row>
    <row r="20320" spans="1:1" hidden="1">
      <c r="A20320" s="5"/>
    </row>
    <row r="20321" spans="1:1" hidden="1">
      <c r="A20321" s="5"/>
    </row>
    <row r="20322" spans="1:1" hidden="1">
      <c r="A20322" s="5"/>
    </row>
    <row r="20323" spans="1:1" hidden="1">
      <c r="A20323" s="5"/>
    </row>
    <row r="20324" spans="1:1" hidden="1">
      <c r="A20324" s="5"/>
    </row>
    <row r="20325" spans="1:1" hidden="1">
      <c r="A20325" s="5"/>
    </row>
    <row r="20326" spans="1:1" hidden="1">
      <c r="A20326" s="5"/>
    </row>
    <row r="20327" spans="1:1" hidden="1">
      <c r="A20327" s="5"/>
    </row>
    <row r="20328" spans="1:1" hidden="1">
      <c r="A20328" s="5"/>
    </row>
    <row r="20329" spans="1:1" hidden="1">
      <c r="A20329" s="5"/>
    </row>
    <row r="20330" spans="1:1" hidden="1">
      <c r="A20330" s="5"/>
    </row>
    <row r="20331" spans="1:1" hidden="1">
      <c r="A20331" s="5"/>
    </row>
    <row r="20332" spans="1:1" hidden="1">
      <c r="A20332" s="5"/>
    </row>
    <row r="20333" spans="1:1" hidden="1">
      <c r="A20333" s="5"/>
    </row>
    <row r="20334" spans="1:1" hidden="1">
      <c r="A20334" s="5"/>
    </row>
    <row r="20335" spans="1:1" hidden="1">
      <c r="A20335" s="5"/>
    </row>
    <row r="20336" spans="1:1" hidden="1">
      <c r="A20336" s="5"/>
    </row>
    <row r="20337" spans="1:1" hidden="1">
      <c r="A20337" s="5"/>
    </row>
    <row r="20338" spans="1:1" hidden="1">
      <c r="A20338" s="5"/>
    </row>
    <row r="20339" spans="1:1" hidden="1">
      <c r="A20339" s="5"/>
    </row>
    <row r="20340" spans="1:1" hidden="1">
      <c r="A20340" s="5"/>
    </row>
    <row r="20341" spans="1:1" hidden="1">
      <c r="A20341" s="5"/>
    </row>
    <row r="20342" spans="1:1" hidden="1">
      <c r="A20342" s="5"/>
    </row>
    <row r="20343" spans="1:1" hidden="1">
      <c r="A20343" s="5"/>
    </row>
    <row r="20344" spans="1:1" hidden="1">
      <c r="A20344" s="5"/>
    </row>
    <row r="20345" spans="1:1" hidden="1">
      <c r="A20345" s="5"/>
    </row>
    <row r="20346" spans="1:1" hidden="1">
      <c r="A20346" s="5"/>
    </row>
    <row r="20347" spans="1:1" hidden="1">
      <c r="A20347" s="5"/>
    </row>
    <row r="20348" spans="1:1" hidden="1">
      <c r="A20348" s="5"/>
    </row>
    <row r="20349" spans="1:1" hidden="1">
      <c r="A20349" s="5"/>
    </row>
    <row r="20350" spans="1:1" hidden="1">
      <c r="A20350" s="5"/>
    </row>
    <row r="20351" spans="1:1" hidden="1">
      <c r="A20351" s="5"/>
    </row>
    <row r="20352" spans="1:1" hidden="1">
      <c r="A20352" s="5"/>
    </row>
    <row r="20353" spans="1:1" hidden="1">
      <c r="A20353" s="5"/>
    </row>
    <row r="20354" spans="1:1" hidden="1">
      <c r="A20354" s="5"/>
    </row>
    <row r="20355" spans="1:1" hidden="1">
      <c r="A20355" s="5"/>
    </row>
    <row r="20356" spans="1:1" hidden="1">
      <c r="A20356" s="5"/>
    </row>
    <row r="20357" spans="1:1" hidden="1">
      <c r="A20357" s="5"/>
    </row>
    <row r="20358" spans="1:1" hidden="1">
      <c r="A20358" s="5"/>
    </row>
    <row r="20359" spans="1:1" hidden="1">
      <c r="A20359" s="5"/>
    </row>
    <row r="20360" spans="1:1" hidden="1">
      <c r="A20360" s="5"/>
    </row>
    <row r="20361" spans="1:1" hidden="1">
      <c r="A20361" s="5"/>
    </row>
    <row r="20362" spans="1:1" hidden="1">
      <c r="A20362" s="5"/>
    </row>
    <row r="20363" spans="1:1" hidden="1">
      <c r="A20363" s="5"/>
    </row>
    <row r="20364" spans="1:1" hidden="1">
      <c r="A20364" s="5"/>
    </row>
    <row r="20365" spans="1:1" hidden="1">
      <c r="A20365" s="5"/>
    </row>
    <row r="20366" spans="1:1" hidden="1">
      <c r="A20366" s="5"/>
    </row>
    <row r="20367" spans="1:1" hidden="1">
      <c r="A20367" s="5"/>
    </row>
    <row r="20368" spans="1:1" hidden="1">
      <c r="A20368" s="5"/>
    </row>
    <row r="20369" spans="1:1" hidden="1">
      <c r="A20369" s="5"/>
    </row>
    <row r="20370" spans="1:1" hidden="1">
      <c r="A20370" s="5"/>
    </row>
    <row r="20371" spans="1:1" hidden="1">
      <c r="A20371" s="5"/>
    </row>
    <row r="20372" spans="1:1" hidden="1">
      <c r="A20372" s="5"/>
    </row>
    <row r="20373" spans="1:1" hidden="1">
      <c r="A20373" s="5"/>
    </row>
    <row r="20374" spans="1:1" hidden="1">
      <c r="A20374" s="5"/>
    </row>
    <row r="20375" spans="1:1" hidden="1">
      <c r="A20375" s="5"/>
    </row>
    <row r="20376" spans="1:1" hidden="1">
      <c r="A20376" s="5"/>
    </row>
    <row r="20377" spans="1:1" hidden="1">
      <c r="A20377" s="5"/>
    </row>
    <row r="20378" spans="1:1" hidden="1">
      <c r="A20378" s="5"/>
    </row>
    <row r="20379" spans="1:1" hidden="1">
      <c r="A20379" s="5"/>
    </row>
    <row r="20380" spans="1:1" hidden="1">
      <c r="A20380" s="5"/>
    </row>
    <row r="20381" spans="1:1" hidden="1">
      <c r="A20381" s="5"/>
    </row>
    <row r="20382" spans="1:1" hidden="1">
      <c r="A20382" s="5"/>
    </row>
    <row r="20383" spans="1:1" hidden="1">
      <c r="A20383" s="5"/>
    </row>
    <row r="20384" spans="1:1" hidden="1">
      <c r="A20384" s="5"/>
    </row>
    <row r="20385" spans="1:1" hidden="1">
      <c r="A20385" s="5"/>
    </row>
    <row r="20386" spans="1:1" hidden="1">
      <c r="A20386" s="5"/>
    </row>
    <row r="20387" spans="1:1" hidden="1">
      <c r="A20387" s="5"/>
    </row>
    <row r="20388" spans="1:1" hidden="1">
      <c r="A20388" s="5"/>
    </row>
    <row r="20389" spans="1:1" hidden="1">
      <c r="A20389" s="5"/>
    </row>
    <row r="20390" spans="1:1" hidden="1">
      <c r="A20390" s="5"/>
    </row>
    <row r="20391" spans="1:1" hidden="1">
      <c r="A20391" s="5"/>
    </row>
    <row r="20392" spans="1:1" hidden="1">
      <c r="A20392" s="5"/>
    </row>
    <row r="20393" spans="1:1" hidden="1">
      <c r="A20393" s="5"/>
    </row>
    <row r="20394" spans="1:1" hidden="1">
      <c r="A20394" s="5"/>
    </row>
    <row r="20395" spans="1:1" hidden="1">
      <c r="A20395" s="5"/>
    </row>
    <row r="20396" spans="1:1" hidden="1">
      <c r="A20396" s="5"/>
    </row>
    <row r="20397" spans="1:1" hidden="1">
      <c r="A20397" s="5"/>
    </row>
    <row r="20398" spans="1:1" hidden="1">
      <c r="A20398" s="5"/>
    </row>
    <row r="20399" spans="1:1" hidden="1">
      <c r="A20399" s="5"/>
    </row>
    <row r="20400" spans="1:1" hidden="1">
      <c r="A20400" s="5"/>
    </row>
    <row r="20401" spans="1:1" hidden="1">
      <c r="A20401" s="5"/>
    </row>
    <row r="20402" spans="1:1" hidden="1">
      <c r="A20402" s="5"/>
    </row>
    <row r="20403" spans="1:1" hidden="1">
      <c r="A20403" s="5"/>
    </row>
    <row r="20404" spans="1:1" hidden="1">
      <c r="A20404" s="5"/>
    </row>
    <row r="20405" spans="1:1" hidden="1">
      <c r="A20405" s="5"/>
    </row>
    <row r="20406" spans="1:1" hidden="1">
      <c r="A20406" s="5"/>
    </row>
    <row r="20407" spans="1:1" hidden="1">
      <c r="A20407" s="5"/>
    </row>
    <row r="20408" spans="1:1" hidden="1">
      <c r="A20408" s="5"/>
    </row>
    <row r="20409" spans="1:1" hidden="1">
      <c r="A20409" s="5"/>
    </row>
    <row r="20410" spans="1:1" hidden="1">
      <c r="A20410" s="5"/>
    </row>
    <row r="20411" spans="1:1" hidden="1">
      <c r="A20411" s="5"/>
    </row>
    <row r="20412" spans="1:1" hidden="1">
      <c r="A20412" s="5"/>
    </row>
    <row r="20413" spans="1:1" hidden="1">
      <c r="A20413" s="5"/>
    </row>
    <row r="20414" spans="1:1" hidden="1">
      <c r="A20414" s="5"/>
    </row>
    <row r="20415" spans="1:1" hidden="1">
      <c r="A20415" s="5"/>
    </row>
    <row r="20416" spans="1:1" hidden="1">
      <c r="A20416" s="5"/>
    </row>
    <row r="20417" spans="1:1" hidden="1">
      <c r="A20417" s="5"/>
    </row>
    <row r="20418" spans="1:1" hidden="1">
      <c r="A20418" s="5"/>
    </row>
    <row r="20419" spans="1:1" hidden="1">
      <c r="A20419" s="5"/>
    </row>
    <row r="20420" spans="1:1" hidden="1">
      <c r="A20420" s="5"/>
    </row>
    <row r="20421" spans="1:1" hidden="1">
      <c r="A20421" s="5"/>
    </row>
    <row r="20422" spans="1:1" hidden="1">
      <c r="A20422" s="5"/>
    </row>
    <row r="20423" spans="1:1" hidden="1">
      <c r="A20423" s="5"/>
    </row>
    <row r="20424" spans="1:1" hidden="1">
      <c r="A20424" s="5"/>
    </row>
    <row r="20425" spans="1:1" hidden="1">
      <c r="A20425" s="5"/>
    </row>
    <row r="20426" spans="1:1" hidden="1">
      <c r="A20426" s="5"/>
    </row>
    <row r="20427" spans="1:1" hidden="1">
      <c r="A20427" s="5"/>
    </row>
    <row r="20428" spans="1:1" hidden="1">
      <c r="A20428" s="5"/>
    </row>
    <row r="20429" spans="1:1" hidden="1">
      <c r="A20429" s="5"/>
    </row>
    <row r="20430" spans="1:1" hidden="1">
      <c r="A20430" s="5"/>
    </row>
    <row r="20431" spans="1:1" hidden="1">
      <c r="A20431" s="5"/>
    </row>
    <row r="20432" spans="1:1" hidden="1">
      <c r="A20432" s="5"/>
    </row>
    <row r="20433" spans="1:1" hidden="1">
      <c r="A20433" s="5"/>
    </row>
    <row r="20434" spans="1:1" hidden="1">
      <c r="A20434" s="5"/>
    </row>
    <row r="20435" spans="1:1" hidden="1">
      <c r="A20435" s="5"/>
    </row>
    <row r="20436" spans="1:1" hidden="1">
      <c r="A20436" s="5"/>
    </row>
    <row r="20437" spans="1:1" hidden="1">
      <c r="A20437" s="5"/>
    </row>
    <row r="20438" spans="1:1" hidden="1">
      <c r="A20438" s="5"/>
    </row>
    <row r="20439" spans="1:1" hidden="1">
      <c r="A20439" s="5"/>
    </row>
    <row r="20440" spans="1:1" hidden="1">
      <c r="A20440" s="5"/>
    </row>
    <row r="20441" spans="1:1" hidden="1">
      <c r="A20441" s="5"/>
    </row>
    <row r="20442" spans="1:1" hidden="1">
      <c r="A20442" s="5"/>
    </row>
    <row r="20443" spans="1:1" hidden="1">
      <c r="A20443" s="5"/>
    </row>
    <row r="20444" spans="1:1" hidden="1">
      <c r="A20444" s="5"/>
    </row>
    <row r="20445" spans="1:1" hidden="1">
      <c r="A20445" s="5"/>
    </row>
    <row r="20446" spans="1:1" hidden="1">
      <c r="A20446" s="5"/>
    </row>
    <row r="20447" spans="1:1" hidden="1">
      <c r="A20447" s="5"/>
    </row>
    <row r="20448" spans="1:1" hidden="1">
      <c r="A20448" s="5"/>
    </row>
    <row r="20449" spans="1:1" hidden="1">
      <c r="A20449" s="5"/>
    </row>
    <row r="20450" spans="1:1" hidden="1">
      <c r="A20450" s="5"/>
    </row>
    <row r="20451" spans="1:1" hidden="1">
      <c r="A20451" s="5"/>
    </row>
    <row r="20452" spans="1:1" hidden="1">
      <c r="A20452" s="5"/>
    </row>
    <row r="20453" spans="1:1" hidden="1">
      <c r="A20453" s="5"/>
    </row>
    <row r="20454" spans="1:1" hidden="1">
      <c r="A20454" s="5"/>
    </row>
    <row r="20455" spans="1:1" hidden="1">
      <c r="A20455" s="5"/>
    </row>
    <row r="20456" spans="1:1" hidden="1">
      <c r="A20456" s="5"/>
    </row>
    <row r="20457" spans="1:1" hidden="1">
      <c r="A20457" s="5"/>
    </row>
    <row r="20458" spans="1:1" hidden="1">
      <c r="A20458" s="5"/>
    </row>
    <row r="20459" spans="1:1" hidden="1">
      <c r="A20459" s="5"/>
    </row>
    <row r="20460" spans="1:1" hidden="1">
      <c r="A20460" s="5"/>
    </row>
    <row r="20461" spans="1:1" hidden="1">
      <c r="A20461" s="5"/>
    </row>
    <row r="20462" spans="1:1" hidden="1">
      <c r="A20462" s="5"/>
    </row>
    <row r="20463" spans="1:1" hidden="1">
      <c r="A20463" s="5"/>
    </row>
    <row r="20464" spans="1:1" hidden="1">
      <c r="A20464" s="5"/>
    </row>
    <row r="20465" spans="1:1" hidden="1">
      <c r="A20465" s="5"/>
    </row>
    <row r="20466" spans="1:1" hidden="1">
      <c r="A20466" s="5"/>
    </row>
    <row r="20467" spans="1:1" hidden="1">
      <c r="A20467" s="5"/>
    </row>
    <row r="20468" spans="1:1" hidden="1">
      <c r="A20468" s="5"/>
    </row>
    <row r="20469" spans="1:1" hidden="1">
      <c r="A20469" s="5"/>
    </row>
    <row r="20470" spans="1:1" hidden="1">
      <c r="A20470" s="5"/>
    </row>
    <row r="20471" spans="1:1" hidden="1">
      <c r="A20471" s="5"/>
    </row>
    <row r="20472" spans="1:1" hidden="1">
      <c r="A20472" s="5"/>
    </row>
    <row r="20473" spans="1:1" hidden="1">
      <c r="A20473" s="5"/>
    </row>
    <row r="20474" spans="1:1" hidden="1">
      <c r="A20474" s="5"/>
    </row>
    <row r="20475" spans="1:1" hidden="1">
      <c r="A20475" s="5"/>
    </row>
    <row r="20476" spans="1:1" hidden="1">
      <c r="A20476" s="5"/>
    </row>
    <row r="20477" spans="1:1" hidden="1">
      <c r="A20477" s="5"/>
    </row>
    <row r="20478" spans="1:1" hidden="1">
      <c r="A20478" s="5"/>
    </row>
    <row r="20479" spans="1:1" hidden="1">
      <c r="A20479" s="5"/>
    </row>
    <row r="20480" spans="1:1" hidden="1">
      <c r="A20480" s="5"/>
    </row>
    <row r="20481" spans="1:1" hidden="1">
      <c r="A20481" s="5"/>
    </row>
    <row r="20482" spans="1:1" hidden="1">
      <c r="A20482" s="5"/>
    </row>
    <row r="20483" spans="1:1" hidden="1">
      <c r="A20483" s="5"/>
    </row>
    <row r="20484" spans="1:1" hidden="1">
      <c r="A20484" s="5"/>
    </row>
    <row r="20485" spans="1:1" hidden="1">
      <c r="A20485" s="5"/>
    </row>
    <row r="20486" spans="1:1" hidden="1">
      <c r="A20486" s="5"/>
    </row>
    <row r="20487" spans="1:1" hidden="1">
      <c r="A20487" s="5"/>
    </row>
    <row r="20488" spans="1:1" hidden="1">
      <c r="A20488" s="5"/>
    </row>
    <row r="20489" spans="1:1" hidden="1">
      <c r="A20489" s="5"/>
    </row>
    <row r="20490" spans="1:1" hidden="1">
      <c r="A20490" s="5"/>
    </row>
    <row r="20491" spans="1:1" hidden="1">
      <c r="A20491" s="5"/>
    </row>
    <row r="20492" spans="1:1" hidden="1">
      <c r="A20492" s="5"/>
    </row>
    <row r="20493" spans="1:1" hidden="1">
      <c r="A20493" s="5"/>
    </row>
    <row r="20494" spans="1:1" hidden="1">
      <c r="A20494" s="5"/>
    </row>
    <row r="20495" spans="1:1" hidden="1">
      <c r="A20495" s="5"/>
    </row>
    <row r="20496" spans="1:1" hidden="1">
      <c r="A20496" s="5"/>
    </row>
    <row r="20497" spans="1:1" hidden="1">
      <c r="A20497" s="5"/>
    </row>
    <row r="20498" spans="1:1" hidden="1">
      <c r="A20498" s="5"/>
    </row>
    <row r="20499" spans="1:1" hidden="1">
      <c r="A20499" s="5"/>
    </row>
    <row r="20500" spans="1:1" hidden="1">
      <c r="A20500" s="5"/>
    </row>
    <row r="20501" spans="1:1" hidden="1">
      <c r="A20501" s="5"/>
    </row>
    <row r="20502" spans="1:1" hidden="1">
      <c r="A20502" s="5"/>
    </row>
    <row r="20503" spans="1:1" hidden="1">
      <c r="A20503" s="5"/>
    </row>
    <row r="20504" spans="1:1" hidden="1">
      <c r="A20504" s="5"/>
    </row>
    <row r="20505" spans="1:1" hidden="1">
      <c r="A20505" s="5"/>
    </row>
    <row r="20506" spans="1:1" hidden="1">
      <c r="A20506" s="5"/>
    </row>
    <row r="20507" spans="1:1" hidden="1">
      <c r="A20507" s="5"/>
    </row>
    <row r="20508" spans="1:1" hidden="1">
      <c r="A20508" s="5"/>
    </row>
    <row r="20509" spans="1:1" hidden="1">
      <c r="A20509" s="5"/>
    </row>
    <row r="20510" spans="1:1" hidden="1">
      <c r="A20510" s="5"/>
    </row>
    <row r="20511" spans="1:1" hidden="1">
      <c r="A20511" s="5"/>
    </row>
    <row r="20512" spans="1:1" hidden="1">
      <c r="A20512" s="5"/>
    </row>
    <row r="20513" spans="1:1" hidden="1">
      <c r="A20513" s="5"/>
    </row>
    <row r="20514" spans="1:1" hidden="1">
      <c r="A20514" s="5"/>
    </row>
    <row r="20515" spans="1:1" hidden="1">
      <c r="A20515" s="5"/>
    </row>
    <row r="20516" spans="1:1" hidden="1">
      <c r="A20516" s="5"/>
    </row>
    <row r="20517" spans="1:1" hidden="1">
      <c r="A20517" s="5"/>
    </row>
    <row r="20518" spans="1:1" hidden="1">
      <c r="A20518" s="5"/>
    </row>
    <row r="20519" spans="1:1" hidden="1">
      <c r="A20519" s="5"/>
    </row>
    <row r="20520" spans="1:1" hidden="1">
      <c r="A20520" s="5"/>
    </row>
    <row r="20521" spans="1:1" hidden="1">
      <c r="A20521" s="5"/>
    </row>
    <row r="20522" spans="1:1" hidden="1">
      <c r="A20522" s="5"/>
    </row>
    <row r="20523" spans="1:1" hidden="1">
      <c r="A20523" s="5"/>
    </row>
    <row r="20524" spans="1:1" hidden="1">
      <c r="A20524" s="5"/>
    </row>
    <row r="20525" spans="1:1" hidden="1">
      <c r="A20525" s="5"/>
    </row>
    <row r="20526" spans="1:1" hidden="1">
      <c r="A20526" s="5"/>
    </row>
    <row r="20527" spans="1:1" hidden="1">
      <c r="A20527" s="5"/>
    </row>
    <row r="20528" spans="1:1" hidden="1">
      <c r="A20528" s="5"/>
    </row>
    <row r="20529" spans="1:1" hidden="1">
      <c r="A20529" s="5"/>
    </row>
    <row r="20530" spans="1:1" hidden="1">
      <c r="A20530" s="5"/>
    </row>
    <row r="20531" spans="1:1" hidden="1">
      <c r="A20531" s="5"/>
    </row>
    <row r="20532" spans="1:1" hidden="1">
      <c r="A20532" s="5"/>
    </row>
    <row r="20533" spans="1:1" hidden="1">
      <c r="A20533" s="5"/>
    </row>
    <row r="20534" spans="1:1" hidden="1">
      <c r="A20534" s="5"/>
    </row>
    <row r="20535" spans="1:1" hidden="1">
      <c r="A20535" s="5"/>
    </row>
    <row r="20536" spans="1:1" hidden="1">
      <c r="A20536" s="5"/>
    </row>
    <row r="20537" spans="1:1" hidden="1">
      <c r="A20537" s="5"/>
    </row>
    <row r="20538" spans="1:1" hidden="1">
      <c r="A20538" s="5"/>
    </row>
    <row r="20539" spans="1:1" hidden="1">
      <c r="A20539" s="5"/>
    </row>
    <row r="20540" spans="1:1" hidden="1">
      <c r="A20540" s="5"/>
    </row>
    <row r="20541" spans="1:1" hidden="1">
      <c r="A20541" s="5"/>
    </row>
    <row r="20542" spans="1:1" hidden="1">
      <c r="A20542" s="5"/>
    </row>
    <row r="20543" spans="1:1" hidden="1">
      <c r="A20543" s="5"/>
    </row>
    <row r="20544" spans="1:1" hidden="1">
      <c r="A20544" s="5"/>
    </row>
    <row r="20545" spans="1:1" hidden="1">
      <c r="A20545" s="5"/>
    </row>
    <row r="20546" spans="1:1" hidden="1">
      <c r="A20546" s="5"/>
    </row>
    <row r="20547" spans="1:1" hidden="1">
      <c r="A20547" s="5"/>
    </row>
    <row r="20548" spans="1:1" hidden="1">
      <c r="A20548" s="5"/>
    </row>
    <row r="20549" spans="1:1" hidden="1">
      <c r="A20549" s="5"/>
    </row>
    <row r="20550" spans="1:1" hidden="1">
      <c r="A20550" s="5"/>
    </row>
    <row r="20551" spans="1:1" hidden="1">
      <c r="A20551" s="5"/>
    </row>
    <row r="20552" spans="1:1" hidden="1">
      <c r="A20552" s="5"/>
    </row>
    <row r="20553" spans="1:1" hidden="1">
      <c r="A20553" s="5"/>
    </row>
    <row r="20554" spans="1:1" hidden="1">
      <c r="A20554" s="5"/>
    </row>
    <row r="20555" spans="1:1" hidden="1">
      <c r="A20555" s="5"/>
    </row>
    <row r="20556" spans="1:1" hidden="1">
      <c r="A20556" s="5"/>
    </row>
    <row r="20557" spans="1:1" hidden="1">
      <c r="A20557" s="5"/>
    </row>
    <row r="20558" spans="1:1" hidden="1">
      <c r="A20558" s="5"/>
    </row>
    <row r="20559" spans="1:1" hidden="1">
      <c r="A20559" s="5"/>
    </row>
    <row r="20560" spans="1:1" hidden="1">
      <c r="A20560" s="5"/>
    </row>
    <row r="20561" spans="1:1" hidden="1">
      <c r="A20561" s="5"/>
    </row>
    <row r="20562" spans="1:1" hidden="1">
      <c r="A20562" s="5"/>
    </row>
    <row r="20563" spans="1:1" hidden="1">
      <c r="A20563" s="5"/>
    </row>
    <row r="20564" spans="1:1" hidden="1">
      <c r="A20564" s="5"/>
    </row>
    <row r="20565" spans="1:1" hidden="1">
      <c r="A20565" s="5"/>
    </row>
    <row r="20566" spans="1:1" hidden="1">
      <c r="A20566" s="5"/>
    </row>
    <row r="20567" spans="1:1" hidden="1">
      <c r="A20567" s="5"/>
    </row>
    <row r="20568" spans="1:1" hidden="1">
      <c r="A20568" s="5"/>
    </row>
    <row r="20569" spans="1:1" hidden="1">
      <c r="A20569" s="5"/>
    </row>
    <row r="20570" spans="1:1" hidden="1">
      <c r="A20570" s="5"/>
    </row>
    <row r="20571" spans="1:1" hidden="1">
      <c r="A20571" s="5"/>
    </row>
    <row r="20572" spans="1:1" hidden="1">
      <c r="A20572" s="5"/>
    </row>
    <row r="20573" spans="1:1" hidden="1">
      <c r="A20573" s="5"/>
    </row>
    <row r="20574" spans="1:1" hidden="1">
      <c r="A20574" s="5"/>
    </row>
    <row r="20575" spans="1:1" hidden="1">
      <c r="A20575" s="5"/>
    </row>
    <row r="20576" spans="1:1" hidden="1">
      <c r="A20576" s="5"/>
    </row>
    <row r="20577" spans="1:1" hidden="1">
      <c r="A20577" s="5"/>
    </row>
    <row r="20578" spans="1:1" hidden="1">
      <c r="A20578" s="5"/>
    </row>
    <row r="20579" spans="1:1" hidden="1">
      <c r="A20579" s="5"/>
    </row>
    <row r="20580" spans="1:1" hidden="1">
      <c r="A20580" s="5"/>
    </row>
    <row r="20581" spans="1:1" hidden="1">
      <c r="A20581" s="5"/>
    </row>
    <row r="20582" spans="1:1" hidden="1">
      <c r="A20582" s="5"/>
    </row>
    <row r="20583" spans="1:1" hidden="1">
      <c r="A20583" s="5"/>
    </row>
    <row r="20584" spans="1:1" hidden="1">
      <c r="A20584" s="5"/>
    </row>
    <row r="20585" spans="1:1" hidden="1">
      <c r="A20585" s="5"/>
    </row>
    <row r="20586" spans="1:1" hidden="1">
      <c r="A20586" s="5"/>
    </row>
    <row r="20587" spans="1:1" hidden="1">
      <c r="A20587" s="5"/>
    </row>
    <row r="20588" spans="1:1" hidden="1">
      <c r="A20588" s="5"/>
    </row>
    <row r="20589" spans="1:1" hidden="1">
      <c r="A20589" s="5"/>
    </row>
    <row r="20590" spans="1:1" hidden="1">
      <c r="A20590" s="5"/>
    </row>
    <row r="20591" spans="1:1" hidden="1">
      <c r="A20591" s="5"/>
    </row>
    <row r="20592" spans="1:1" hidden="1">
      <c r="A20592" s="5"/>
    </row>
    <row r="20593" spans="1:1" hidden="1">
      <c r="A20593" s="5"/>
    </row>
    <row r="20594" spans="1:1" hidden="1">
      <c r="A20594" s="5"/>
    </row>
    <row r="20595" spans="1:1" hidden="1">
      <c r="A20595" s="5"/>
    </row>
    <row r="20596" spans="1:1" hidden="1">
      <c r="A20596" s="5"/>
    </row>
    <row r="20597" spans="1:1" hidden="1">
      <c r="A20597" s="5"/>
    </row>
    <row r="20598" spans="1:1" hidden="1">
      <c r="A20598" s="5"/>
    </row>
    <row r="20599" spans="1:1" hidden="1">
      <c r="A20599" s="5"/>
    </row>
    <row r="20600" spans="1:1" hidden="1">
      <c r="A20600" s="5"/>
    </row>
    <row r="20601" spans="1:1" hidden="1">
      <c r="A20601" s="5"/>
    </row>
    <row r="20602" spans="1:1" hidden="1">
      <c r="A20602" s="5"/>
    </row>
    <row r="20603" spans="1:1" hidden="1">
      <c r="A20603" s="5"/>
    </row>
    <row r="20604" spans="1:1" hidden="1">
      <c r="A20604" s="5"/>
    </row>
    <row r="20605" spans="1:1" hidden="1">
      <c r="A20605" s="5"/>
    </row>
    <row r="20606" spans="1:1" hidden="1">
      <c r="A20606" s="5"/>
    </row>
    <row r="20607" spans="1:1" hidden="1">
      <c r="A20607" s="5"/>
    </row>
    <row r="20608" spans="1:1" hidden="1">
      <c r="A20608" s="5"/>
    </row>
    <row r="20609" spans="1:1" hidden="1">
      <c r="A20609" s="5"/>
    </row>
    <row r="20610" spans="1:1" hidden="1">
      <c r="A20610" s="5"/>
    </row>
    <row r="20611" spans="1:1" hidden="1">
      <c r="A20611" s="5"/>
    </row>
    <row r="20612" spans="1:1" hidden="1">
      <c r="A20612" s="5"/>
    </row>
    <row r="20613" spans="1:1" hidden="1">
      <c r="A20613" s="5"/>
    </row>
    <row r="20614" spans="1:1" hidden="1">
      <c r="A20614" s="5"/>
    </row>
    <row r="20615" spans="1:1" hidden="1">
      <c r="A20615" s="5"/>
    </row>
    <row r="20616" spans="1:1" hidden="1">
      <c r="A20616" s="5"/>
    </row>
    <row r="20617" spans="1:1" hidden="1">
      <c r="A20617" s="5"/>
    </row>
    <row r="20618" spans="1:1" hidden="1">
      <c r="A20618" s="5"/>
    </row>
    <row r="20619" spans="1:1" hidden="1">
      <c r="A20619" s="5"/>
    </row>
    <row r="20620" spans="1:1" hidden="1">
      <c r="A20620" s="5"/>
    </row>
    <row r="20621" spans="1:1" hidden="1">
      <c r="A20621" s="5"/>
    </row>
    <row r="20622" spans="1:1" hidden="1">
      <c r="A20622" s="5"/>
    </row>
    <row r="20623" spans="1:1" hidden="1">
      <c r="A20623" s="5"/>
    </row>
    <row r="20624" spans="1:1" hidden="1">
      <c r="A20624" s="5"/>
    </row>
    <row r="20625" spans="1:1" hidden="1">
      <c r="A20625" s="5"/>
    </row>
    <row r="20626" spans="1:1" hidden="1">
      <c r="A20626" s="5"/>
    </row>
    <row r="20627" spans="1:1" hidden="1">
      <c r="A20627" s="5"/>
    </row>
    <row r="20628" spans="1:1" hidden="1">
      <c r="A20628" s="5"/>
    </row>
    <row r="20629" spans="1:1" hidden="1">
      <c r="A20629" s="5"/>
    </row>
    <row r="20630" spans="1:1" hidden="1">
      <c r="A20630" s="5"/>
    </row>
    <row r="20631" spans="1:1" hidden="1">
      <c r="A20631" s="5"/>
    </row>
    <row r="20632" spans="1:1" hidden="1">
      <c r="A20632" s="5"/>
    </row>
    <row r="20633" spans="1:1" hidden="1">
      <c r="A20633" s="5"/>
    </row>
    <row r="20634" spans="1:1" hidden="1">
      <c r="A20634" s="5"/>
    </row>
    <row r="20635" spans="1:1" hidden="1">
      <c r="A20635" s="5"/>
    </row>
    <row r="20636" spans="1:1" hidden="1">
      <c r="A20636" s="5"/>
    </row>
    <row r="20637" spans="1:1" hidden="1">
      <c r="A20637" s="5"/>
    </row>
    <row r="20638" spans="1:1" hidden="1">
      <c r="A20638" s="5"/>
    </row>
    <row r="20639" spans="1:1" hidden="1">
      <c r="A20639" s="5"/>
    </row>
    <row r="20640" spans="1:1" hidden="1">
      <c r="A20640" s="5"/>
    </row>
    <row r="20641" spans="1:1" hidden="1">
      <c r="A20641" s="5"/>
    </row>
    <row r="20642" spans="1:1" hidden="1">
      <c r="A20642" s="5"/>
    </row>
    <row r="20643" spans="1:1" hidden="1">
      <c r="A20643" s="5"/>
    </row>
    <row r="20644" spans="1:1" hidden="1">
      <c r="A20644" s="5"/>
    </row>
    <row r="20645" spans="1:1" hidden="1">
      <c r="A20645" s="5"/>
    </row>
    <row r="20646" spans="1:1" hidden="1">
      <c r="A20646" s="5"/>
    </row>
    <row r="20647" spans="1:1" hidden="1">
      <c r="A20647" s="5"/>
    </row>
    <row r="20648" spans="1:1" hidden="1">
      <c r="A20648" s="5"/>
    </row>
    <row r="20649" spans="1:1" hidden="1">
      <c r="A20649" s="5"/>
    </row>
    <row r="20650" spans="1:1" hidden="1">
      <c r="A20650" s="5"/>
    </row>
    <row r="20651" spans="1:1" hidden="1">
      <c r="A20651" s="5"/>
    </row>
    <row r="20652" spans="1:1" hidden="1">
      <c r="A20652" s="5"/>
    </row>
    <row r="20653" spans="1:1" hidden="1">
      <c r="A20653" s="5"/>
    </row>
    <row r="20654" spans="1:1" hidden="1">
      <c r="A20654" s="5"/>
    </row>
    <row r="20655" spans="1:1" hidden="1">
      <c r="A20655" s="5"/>
    </row>
    <row r="20656" spans="1:1" hidden="1">
      <c r="A20656" s="5"/>
    </row>
    <row r="20657" spans="1:1" hidden="1">
      <c r="A20657" s="5"/>
    </row>
    <row r="20658" spans="1:1" hidden="1">
      <c r="A20658" s="5"/>
    </row>
    <row r="20659" spans="1:1" hidden="1">
      <c r="A20659" s="5"/>
    </row>
    <row r="20660" spans="1:1" hidden="1">
      <c r="A20660" s="5"/>
    </row>
    <row r="20661" spans="1:1" hidden="1">
      <c r="A20661" s="5"/>
    </row>
    <row r="20662" spans="1:1" hidden="1">
      <c r="A20662" s="5"/>
    </row>
    <row r="20663" spans="1:1" hidden="1">
      <c r="A20663" s="5"/>
    </row>
    <row r="20664" spans="1:1" hidden="1">
      <c r="A20664" s="5"/>
    </row>
    <row r="20665" spans="1:1" hidden="1">
      <c r="A20665" s="5"/>
    </row>
    <row r="20666" spans="1:1" hidden="1">
      <c r="A20666" s="5"/>
    </row>
    <row r="20667" spans="1:1" hidden="1">
      <c r="A20667" s="5"/>
    </row>
    <row r="20668" spans="1:1" hidden="1">
      <c r="A20668" s="5"/>
    </row>
    <row r="20669" spans="1:1" hidden="1">
      <c r="A20669" s="5"/>
    </row>
    <row r="20670" spans="1:1" hidden="1">
      <c r="A20670" s="5"/>
    </row>
    <row r="20671" spans="1:1" hidden="1">
      <c r="A20671" s="5"/>
    </row>
    <row r="20672" spans="1:1" hidden="1">
      <c r="A20672" s="5"/>
    </row>
    <row r="20673" spans="1:1" hidden="1">
      <c r="A20673" s="5"/>
    </row>
    <row r="20674" spans="1:1" hidden="1">
      <c r="A20674" s="5"/>
    </row>
    <row r="20675" spans="1:1" hidden="1">
      <c r="A20675" s="5"/>
    </row>
    <row r="20676" spans="1:1" hidden="1">
      <c r="A20676" s="5"/>
    </row>
    <row r="20677" spans="1:1" hidden="1">
      <c r="A20677" s="5"/>
    </row>
    <row r="20678" spans="1:1" hidden="1">
      <c r="A20678" s="5"/>
    </row>
    <row r="20679" spans="1:1" hidden="1">
      <c r="A20679" s="5"/>
    </row>
    <row r="20680" spans="1:1" hidden="1">
      <c r="A20680" s="5"/>
    </row>
    <row r="20681" spans="1:1" hidden="1">
      <c r="A20681" s="5"/>
    </row>
    <row r="20682" spans="1:1" hidden="1">
      <c r="A20682" s="5"/>
    </row>
    <row r="20683" spans="1:1" hidden="1">
      <c r="A20683" s="5"/>
    </row>
    <row r="20684" spans="1:1" hidden="1">
      <c r="A20684" s="5"/>
    </row>
    <row r="20685" spans="1:1" hidden="1">
      <c r="A20685" s="5"/>
    </row>
    <row r="20686" spans="1:1" hidden="1">
      <c r="A20686" s="5"/>
    </row>
    <row r="20687" spans="1:1" hidden="1">
      <c r="A20687" s="5"/>
    </row>
    <row r="20688" spans="1:1" hidden="1">
      <c r="A20688" s="5"/>
    </row>
    <row r="20689" spans="1:1" hidden="1">
      <c r="A20689" s="5"/>
    </row>
    <row r="20690" spans="1:1" hidden="1">
      <c r="A20690" s="5"/>
    </row>
    <row r="20691" spans="1:1" hidden="1">
      <c r="A20691" s="5"/>
    </row>
    <row r="20692" spans="1:1" hidden="1">
      <c r="A20692" s="5"/>
    </row>
    <row r="20693" spans="1:1" hidden="1">
      <c r="A20693" s="5"/>
    </row>
    <row r="20694" spans="1:1" hidden="1">
      <c r="A20694" s="5"/>
    </row>
    <row r="20695" spans="1:1" hidden="1">
      <c r="A20695" s="5"/>
    </row>
    <row r="20696" spans="1:1" hidden="1">
      <c r="A20696" s="5"/>
    </row>
    <row r="20697" spans="1:1" hidden="1">
      <c r="A20697" s="5"/>
    </row>
    <row r="20698" spans="1:1" hidden="1">
      <c r="A20698" s="5"/>
    </row>
    <row r="20699" spans="1:1" hidden="1">
      <c r="A20699" s="5"/>
    </row>
    <row r="20700" spans="1:1" hidden="1">
      <c r="A20700" s="5"/>
    </row>
    <row r="20701" spans="1:1" hidden="1">
      <c r="A20701" s="5"/>
    </row>
    <row r="20702" spans="1:1" hidden="1">
      <c r="A20702" s="5"/>
    </row>
    <row r="20703" spans="1:1" hidden="1">
      <c r="A20703" s="5"/>
    </row>
    <row r="20704" spans="1:1" hidden="1">
      <c r="A20704" s="5"/>
    </row>
    <row r="20705" spans="1:1" hidden="1">
      <c r="A20705" s="5"/>
    </row>
    <row r="20706" spans="1:1" hidden="1">
      <c r="A20706" s="5"/>
    </row>
    <row r="20707" spans="1:1" hidden="1">
      <c r="A20707" s="5"/>
    </row>
    <row r="20708" spans="1:1" hidden="1">
      <c r="A20708" s="5"/>
    </row>
    <row r="20709" spans="1:1" hidden="1">
      <c r="A20709" s="5"/>
    </row>
    <row r="20710" spans="1:1" hidden="1">
      <c r="A20710" s="5"/>
    </row>
    <row r="20711" spans="1:1" hidden="1">
      <c r="A20711" s="5"/>
    </row>
    <row r="20712" spans="1:1" hidden="1">
      <c r="A20712" s="5"/>
    </row>
    <row r="20713" spans="1:1" hidden="1">
      <c r="A20713" s="5"/>
    </row>
    <row r="20714" spans="1:1" hidden="1">
      <c r="A20714" s="5"/>
    </row>
    <row r="20715" spans="1:1" hidden="1">
      <c r="A20715" s="5"/>
    </row>
    <row r="20716" spans="1:1" hidden="1">
      <c r="A20716" s="5"/>
    </row>
    <row r="20717" spans="1:1" hidden="1">
      <c r="A20717" s="5"/>
    </row>
    <row r="20718" spans="1:1" hidden="1">
      <c r="A20718" s="5"/>
    </row>
    <row r="20719" spans="1:1" hidden="1">
      <c r="A20719" s="5"/>
    </row>
    <row r="20720" spans="1:1" hidden="1">
      <c r="A20720" s="5"/>
    </row>
    <row r="20721" spans="1:1" hidden="1">
      <c r="A20721" s="5"/>
    </row>
    <row r="20722" spans="1:1" hidden="1">
      <c r="A20722" s="5"/>
    </row>
    <row r="20723" spans="1:1" hidden="1">
      <c r="A20723" s="5"/>
    </row>
    <row r="20724" spans="1:1" hidden="1">
      <c r="A20724" s="5"/>
    </row>
    <row r="20725" spans="1:1" hidden="1">
      <c r="A20725" s="5"/>
    </row>
    <row r="20726" spans="1:1" hidden="1">
      <c r="A20726" s="5"/>
    </row>
    <row r="20727" spans="1:1" hidden="1">
      <c r="A20727" s="5"/>
    </row>
    <row r="20728" spans="1:1" hidden="1">
      <c r="A20728" s="5"/>
    </row>
    <row r="20729" spans="1:1" hidden="1">
      <c r="A20729" s="5"/>
    </row>
    <row r="20730" spans="1:1" hidden="1">
      <c r="A20730" s="5"/>
    </row>
    <row r="20731" spans="1:1" hidden="1">
      <c r="A20731" s="5"/>
    </row>
    <row r="20732" spans="1:1" hidden="1">
      <c r="A20732" s="5"/>
    </row>
    <row r="20733" spans="1:1" hidden="1">
      <c r="A20733" s="5"/>
    </row>
    <row r="20734" spans="1:1" hidden="1">
      <c r="A20734" s="5"/>
    </row>
    <row r="20735" spans="1:1" hidden="1">
      <c r="A20735" s="5"/>
    </row>
    <row r="20736" spans="1:1" hidden="1">
      <c r="A20736" s="5"/>
    </row>
    <row r="20737" spans="1:1" hidden="1">
      <c r="A20737" s="5"/>
    </row>
    <row r="20738" spans="1:1" hidden="1">
      <c r="A20738" s="5"/>
    </row>
    <row r="20739" spans="1:1" hidden="1">
      <c r="A20739" s="5"/>
    </row>
    <row r="20740" spans="1:1" hidden="1">
      <c r="A20740" s="5"/>
    </row>
    <row r="20741" spans="1:1" hidden="1">
      <c r="A20741" s="5"/>
    </row>
    <row r="20742" spans="1:1" hidden="1">
      <c r="A20742" s="5"/>
    </row>
    <row r="20743" spans="1:1" hidden="1">
      <c r="A20743" s="5"/>
    </row>
    <row r="20744" spans="1:1" hidden="1">
      <c r="A20744" s="5"/>
    </row>
    <row r="20745" spans="1:1" hidden="1">
      <c r="A20745" s="5"/>
    </row>
    <row r="20746" spans="1:1" hidden="1">
      <c r="A20746" s="5"/>
    </row>
    <row r="20747" spans="1:1" hidden="1">
      <c r="A20747" s="5"/>
    </row>
    <row r="20748" spans="1:1" hidden="1">
      <c r="A20748" s="5"/>
    </row>
    <row r="20749" spans="1:1" hidden="1">
      <c r="A20749" s="5"/>
    </row>
    <row r="20750" spans="1:1" hidden="1">
      <c r="A20750" s="5"/>
    </row>
    <row r="20751" spans="1:1" hidden="1">
      <c r="A20751" s="5"/>
    </row>
    <row r="20752" spans="1:1" hidden="1">
      <c r="A20752" s="5"/>
    </row>
    <row r="20753" spans="1:1" hidden="1">
      <c r="A20753" s="5"/>
    </row>
    <row r="20754" spans="1:1" hidden="1">
      <c r="A20754" s="5"/>
    </row>
    <row r="20755" spans="1:1" hidden="1">
      <c r="A20755" s="5"/>
    </row>
    <row r="20756" spans="1:1" hidden="1">
      <c r="A20756" s="5"/>
    </row>
    <row r="20757" spans="1:1" hidden="1">
      <c r="A20757" s="5"/>
    </row>
    <row r="20758" spans="1:1" hidden="1">
      <c r="A20758" s="5"/>
    </row>
    <row r="20759" spans="1:1" hidden="1">
      <c r="A20759" s="5"/>
    </row>
    <row r="20760" spans="1:1" hidden="1">
      <c r="A20760" s="5"/>
    </row>
    <row r="20761" spans="1:1" hidden="1">
      <c r="A20761" s="5"/>
    </row>
    <row r="20762" spans="1:1" hidden="1">
      <c r="A20762" s="5"/>
    </row>
    <row r="20763" spans="1:1" hidden="1">
      <c r="A20763" s="5"/>
    </row>
    <row r="20764" spans="1:1" hidden="1">
      <c r="A20764" s="5"/>
    </row>
    <row r="20765" spans="1:1" hidden="1">
      <c r="A20765" s="5"/>
    </row>
    <row r="20766" spans="1:1" hidden="1">
      <c r="A20766" s="5"/>
    </row>
    <row r="20767" spans="1:1" hidden="1">
      <c r="A20767" s="5"/>
    </row>
    <row r="20768" spans="1:1" hidden="1">
      <c r="A20768" s="5"/>
    </row>
    <row r="20769" spans="1:1" hidden="1">
      <c r="A20769" s="5"/>
    </row>
    <row r="20770" spans="1:1" hidden="1">
      <c r="A20770" s="5"/>
    </row>
    <row r="20771" spans="1:1" hidden="1">
      <c r="A20771" s="5"/>
    </row>
    <row r="20772" spans="1:1" hidden="1">
      <c r="A20772" s="5"/>
    </row>
    <row r="20773" spans="1:1" hidden="1">
      <c r="A20773" s="5"/>
    </row>
    <row r="20774" spans="1:1" hidden="1">
      <c r="A20774" s="5"/>
    </row>
    <row r="20775" spans="1:1" hidden="1">
      <c r="A20775" s="5"/>
    </row>
    <row r="20776" spans="1:1" hidden="1">
      <c r="A20776" s="5"/>
    </row>
    <row r="20777" spans="1:1" hidden="1">
      <c r="A20777" s="5"/>
    </row>
    <row r="20778" spans="1:1" hidden="1">
      <c r="A20778" s="5"/>
    </row>
    <row r="20779" spans="1:1" hidden="1">
      <c r="A20779" s="5"/>
    </row>
    <row r="20780" spans="1:1" hidden="1">
      <c r="A20780" s="5"/>
    </row>
    <row r="20781" spans="1:1" hidden="1">
      <c r="A20781" s="5"/>
    </row>
    <row r="20782" spans="1:1" hidden="1">
      <c r="A20782" s="5"/>
    </row>
    <row r="20783" spans="1:1" hidden="1">
      <c r="A20783" s="5"/>
    </row>
    <row r="20784" spans="1:1" hidden="1">
      <c r="A20784" s="5"/>
    </row>
    <row r="20785" spans="1:1" hidden="1">
      <c r="A20785" s="5"/>
    </row>
    <row r="20786" spans="1:1" hidden="1">
      <c r="A20786" s="5"/>
    </row>
    <row r="20787" spans="1:1" hidden="1">
      <c r="A20787" s="5"/>
    </row>
    <row r="20788" spans="1:1" hidden="1">
      <c r="A20788" s="5"/>
    </row>
    <row r="20789" spans="1:1" hidden="1">
      <c r="A20789" s="5"/>
    </row>
    <row r="20790" spans="1:1" hidden="1">
      <c r="A20790" s="5"/>
    </row>
    <row r="20791" spans="1:1" hidden="1">
      <c r="A20791" s="5"/>
    </row>
    <row r="20792" spans="1:1" hidden="1">
      <c r="A20792" s="5"/>
    </row>
    <row r="20793" spans="1:1" hidden="1">
      <c r="A20793" s="5"/>
    </row>
    <row r="20794" spans="1:1" hidden="1">
      <c r="A20794" s="5"/>
    </row>
    <row r="20795" spans="1:1" hidden="1">
      <c r="A20795" s="5"/>
    </row>
    <row r="20796" spans="1:1" hidden="1">
      <c r="A20796" s="5"/>
    </row>
    <row r="20797" spans="1:1" hidden="1">
      <c r="A20797" s="5"/>
    </row>
    <row r="20798" spans="1:1" hidden="1">
      <c r="A20798" s="5"/>
    </row>
    <row r="20799" spans="1:1" hidden="1">
      <c r="A20799" s="5"/>
    </row>
    <row r="20800" spans="1:1" hidden="1">
      <c r="A20800" s="5"/>
    </row>
    <row r="20801" spans="1:1" hidden="1">
      <c r="A20801" s="5"/>
    </row>
    <row r="20802" spans="1:1" hidden="1">
      <c r="A20802" s="5"/>
    </row>
    <row r="20803" spans="1:1" hidden="1">
      <c r="A20803" s="5"/>
    </row>
    <row r="20804" spans="1:1" hidden="1">
      <c r="A20804" s="5"/>
    </row>
    <row r="20805" spans="1:1" hidden="1">
      <c r="A20805" s="5"/>
    </row>
    <row r="20806" spans="1:1" hidden="1">
      <c r="A20806" s="5"/>
    </row>
    <row r="20807" spans="1:1" hidden="1">
      <c r="A20807" s="5"/>
    </row>
    <row r="20808" spans="1:1" hidden="1">
      <c r="A20808" s="5"/>
    </row>
    <row r="20809" spans="1:1" hidden="1">
      <c r="A20809" s="5"/>
    </row>
    <row r="20810" spans="1:1" hidden="1">
      <c r="A20810" s="5"/>
    </row>
    <row r="20811" spans="1:1" hidden="1">
      <c r="A20811" s="5"/>
    </row>
    <row r="20812" spans="1:1" hidden="1">
      <c r="A20812" s="5"/>
    </row>
    <row r="20813" spans="1:1" hidden="1">
      <c r="A20813" s="5"/>
    </row>
    <row r="20814" spans="1:1" hidden="1">
      <c r="A20814" s="5"/>
    </row>
    <row r="20815" spans="1:1" hidden="1">
      <c r="A20815" s="5"/>
    </row>
    <row r="20816" spans="1:1" hidden="1">
      <c r="A20816" s="5"/>
    </row>
    <row r="20817" spans="1:1" hidden="1">
      <c r="A20817" s="5"/>
    </row>
    <row r="20818" spans="1:1" hidden="1">
      <c r="A20818" s="5"/>
    </row>
    <row r="20819" spans="1:1" hidden="1">
      <c r="A20819" s="5"/>
    </row>
    <row r="20820" spans="1:1" hidden="1">
      <c r="A20820" s="5"/>
    </row>
    <row r="20821" spans="1:1" hidden="1">
      <c r="A20821" s="5"/>
    </row>
    <row r="20822" spans="1:1" hidden="1">
      <c r="A20822" s="5"/>
    </row>
    <row r="20823" spans="1:1" hidden="1">
      <c r="A20823" s="5"/>
    </row>
    <row r="20824" spans="1:1" hidden="1">
      <c r="A20824" s="5"/>
    </row>
    <row r="20825" spans="1:1" hidden="1">
      <c r="A20825" s="5"/>
    </row>
    <row r="20826" spans="1:1" hidden="1">
      <c r="A20826" s="5"/>
    </row>
    <row r="20827" spans="1:1" hidden="1">
      <c r="A20827" s="5"/>
    </row>
    <row r="20828" spans="1:1" hidden="1">
      <c r="A20828" s="5"/>
    </row>
    <row r="20829" spans="1:1" hidden="1">
      <c r="A20829" s="5"/>
    </row>
    <row r="20830" spans="1:1" hidden="1">
      <c r="A20830" s="5"/>
    </row>
    <row r="20831" spans="1:1" hidden="1">
      <c r="A20831" s="5"/>
    </row>
    <row r="20832" spans="1:1" hidden="1">
      <c r="A20832" s="5"/>
    </row>
    <row r="20833" spans="1:1" hidden="1">
      <c r="A20833" s="5"/>
    </row>
    <row r="20834" spans="1:1" hidden="1">
      <c r="A20834" s="5"/>
    </row>
    <row r="20835" spans="1:1" hidden="1">
      <c r="A20835" s="5"/>
    </row>
    <row r="20836" spans="1:1" hidden="1">
      <c r="A20836" s="5"/>
    </row>
    <row r="20837" spans="1:1" hidden="1">
      <c r="A20837" s="5"/>
    </row>
    <row r="20838" spans="1:1" hidden="1">
      <c r="A20838" s="5"/>
    </row>
    <row r="20839" spans="1:1" hidden="1">
      <c r="A20839" s="5"/>
    </row>
    <row r="20840" spans="1:1" hidden="1">
      <c r="A20840" s="5"/>
    </row>
    <row r="20841" spans="1:1" hidden="1">
      <c r="A20841" s="5"/>
    </row>
    <row r="20842" spans="1:1" hidden="1">
      <c r="A20842" s="5"/>
    </row>
    <row r="20843" spans="1:1" hidden="1">
      <c r="A20843" s="5"/>
    </row>
    <row r="20844" spans="1:1" hidden="1">
      <c r="A20844" s="5"/>
    </row>
    <row r="20845" spans="1:1" hidden="1">
      <c r="A20845" s="5"/>
    </row>
    <row r="20846" spans="1:1" hidden="1">
      <c r="A20846" s="5"/>
    </row>
    <row r="20847" spans="1:1" hidden="1">
      <c r="A20847" s="5"/>
    </row>
    <row r="20848" spans="1:1" hidden="1">
      <c r="A20848" s="5"/>
    </row>
    <row r="20849" spans="1:1" hidden="1">
      <c r="A20849" s="5"/>
    </row>
    <row r="20850" spans="1:1" hidden="1">
      <c r="A20850" s="5"/>
    </row>
    <row r="20851" spans="1:1" hidden="1">
      <c r="A20851" s="5"/>
    </row>
    <row r="20852" spans="1:1" hidden="1">
      <c r="A20852" s="5"/>
    </row>
    <row r="20853" spans="1:1" hidden="1">
      <c r="A20853" s="5"/>
    </row>
    <row r="20854" spans="1:1" hidden="1">
      <c r="A20854" s="5"/>
    </row>
    <row r="20855" spans="1:1" hidden="1">
      <c r="A20855" s="5"/>
    </row>
    <row r="20856" spans="1:1" hidden="1">
      <c r="A20856" s="5"/>
    </row>
    <row r="20857" spans="1:1" hidden="1">
      <c r="A20857" s="5"/>
    </row>
    <row r="20858" spans="1:1" hidden="1">
      <c r="A20858" s="5"/>
    </row>
    <row r="20859" spans="1:1" hidden="1">
      <c r="A20859" s="5"/>
    </row>
    <row r="20860" spans="1:1" hidden="1">
      <c r="A20860" s="5"/>
    </row>
    <row r="20861" spans="1:1" hidden="1">
      <c r="A20861" s="5"/>
    </row>
    <row r="20862" spans="1:1" hidden="1">
      <c r="A20862" s="5"/>
    </row>
    <row r="20863" spans="1:1" hidden="1">
      <c r="A20863" s="5"/>
    </row>
    <row r="20864" spans="1:1" hidden="1">
      <c r="A20864" s="5"/>
    </row>
    <row r="20865" spans="1:1" hidden="1">
      <c r="A20865" s="5"/>
    </row>
    <row r="20866" spans="1:1" hidden="1">
      <c r="A20866" s="5"/>
    </row>
    <row r="20867" spans="1:1" hidden="1">
      <c r="A20867" s="5"/>
    </row>
    <row r="20868" spans="1:1" hidden="1">
      <c r="A20868" s="5"/>
    </row>
    <row r="20869" spans="1:1" hidden="1">
      <c r="A20869" s="5"/>
    </row>
    <row r="20870" spans="1:1" hidden="1">
      <c r="A20870" s="5"/>
    </row>
    <row r="20871" spans="1:1" hidden="1">
      <c r="A20871" s="5"/>
    </row>
    <row r="20872" spans="1:1" hidden="1">
      <c r="A20872" s="5"/>
    </row>
    <row r="20873" spans="1:1" hidden="1">
      <c r="A20873" s="5"/>
    </row>
    <row r="20874" spans="1:1" hidden="1">
      <c r="A20874" s="5"/>
    </row>
    <row r="20875" spans="1:1" hidden="1">
      <c r="A20875" s="5"/>
    </row>
    <row r="20876" spans="1:1" hidden="1">
      <c r="A20876" s="5"/>
    </row>
    <row r="20877" spans="1:1" hidden="1">
      <c r="A20877" s="5"/>
    </row>
    <row r="20878" spans="1:1" hidden="1">
      <c r="A20878" s="5"/>
    </row>
    <row r="20879" spans="1:1" hidden="1">
      <c r="A20879" s="5"/>
    </row>
    <row r="20880" spans="1:1" hidden="1">
      <c r="A20880" s="5"/>
    </row>
    <row r="20881" spans="1:1" hidden="1">
      <c r="A20881" s="5"/>
    </row>
    <row r="20882" spans="1:1" hidden="1">
      <c r="A20882" s="5"/>
    </row>
    <row r="20883" spans="1:1" hidden="1">
      <c r="A20883" s="5"/>
    </row>
    <row r="20884" spans="1:1" hidden="1">
      <c r="A20884" s="5"/>
    </row>
    <row r="20885" spans="1:1" hidden="1">
      <c r="A20885" s="5"/>
    </row>
    <row r="20886" spans="1:1" hidden="1">
      <c r="A20886" s="5"/>
    </row>
    <row r="20887" spans="1:1" hidden="1">
      <c r="A20887" s="5"/>
    </row>
    <row r="20888" spans="1:1" hidden="1">
      <c r="A20888" s="5"/>
    </row>
    <row r="20889" spans="1:1" hidden="1">
      <c r="A20889" s="5"/>
    </row>
    <row r="20890" spans="1:1" hidden="1">
      <c r="A20890" s="5"/>
    </row>
    <row r="20891" spans="1:1" hidden="1">
      <c r="A20891" s="5"/>
    </row>
    <row r="20892" spans="1:1" hidden="1">
      <c r="A20892" s="5"/>
    </row>
    <row r="20893" spans="1:1" hidden="1">
      <c r="A20893" s="5"/>
    </row>
    <row r="20894" spans="1:1" hidden="1">
      <c r="A20894" s="5"/>
    </row>
    <row r="20895" spans="1:1" hidden="1">
      <c r="A20895" s="5"/>
    </row>
    <row r="20896" spans="1:1" hidden="1">
      <c r="A20896" s="5"/>
    </row>
    <row r="20897" spans="1:1" hidden="1">
      <c r="A20897" s="5"/>
    </row>
    <row r="20898" spans="1:1" hidden="1">
      <c r="A20898" s="5"/>
    </row>
    <row r="20899" spans="1:1" hidden="1">
      <c r="A20899" s="5"/>
    </row>
    <row r="20900" spans="1:1" hidden="1">
      <c r="A20900" s="5"/>
    </row>
    <row r="20901" spans="1:1" hidden="1">
      <c r="A20901" s="5"/>
    </row>
    <row r="20902" spans="1:1" hidden="1">
      <c r="A20902" s="5"/>
    </row>
    <row r="20903" spans="1:1" hidden="1">
      <c r="A20903" s="5"/>
    </row>
    <row r="20904" spans="1:1" hidden="1">
      <c r="A20904" s="5"/>
    </row>
    <row r="20905" spans="1:1" hidden="1">
      <c r="A20905" s="5"/>
    </row>
    <row r="20906" spans="1:1" hidden="1">
      <c r="A20906" s="5"/>
    </row>
    <row r="20907" spans="1:1" hidden="1">
      <c r="A20907" s="5"/>
    </row>
    <row r="20908" spans="1:1" hidden="1">
      <c r="A20908" s="5"/>
    </row>
    <row r="20909" spans="1:1" hidden="1">
      <c r="A20909" s="5"/>
    </row>
    <row r="20910" spans="1:1" hidden="1">
      <c r="A20910" s="5"/>
    </row>
    <row r="20911" spans="1:1" hidden="1">
      <c r="A20911" s="5"/>
    </row>
    <row r="20912" spans="1:1" hidden="1">
      <c r="A20912" s="5"/>
    </row>
    <row r="20913" spans="1:1" hidden="1">
      <c r="A20913" s="5"/>
    </row>
    <row r="20914" spans="1:1" hidden="1">
      <c r="A20914" s="5"/>
    </row>
    <row r="20915" spans="1:1" hidden="1">
      <c r="A20915" s="5"/>
    </row>
    <row r="20916" spans="1:1" hidden="1">
      <c r="A20916" s="5"/>
    </row>
    <row r="20917" spans="1:1" hidden="1">
      <c r="A20917" s="5"/>
    </row>
    <row r="20918" spans="1:1" hidden="1">
      <c r="A20918" s="5"/>
    </row>
    <row r="20919" spans="1:1" hidden="1">
      <c r="A20919" s="5"/>
    </row>
    <row r="20920" spans="1:1" hidden="1">
      <c r="A20920" s="5"/>
    </row>
    <row r="20921" spans="1:1" hidden="1">
      <c r="A20921" s="5"/>
    </row>
    <row r="20922" spans="1:1" hidden="1">
      <c r="A20922" s="5"/>
    </row>
    <row r="20923" spans="1:1" hidden="1">
      <c r="A20923" s="5"/>
    </row>
    <row r="20924" spans="1:1" hidden="1">
      <c r="A20924" s="5"/>
    </row>
    <row r="20925" spans="1:1" hidden="1">
      <c r="A20925" s="5"/>
    </row>
    <row r="20926" spans="1:1" hidden="1">
      <c r="A20926" s="5"/>
    </row>
    <row r="20927" spans="1:1" hidden="1">
      <c r="A20927" s="5"/>
    </row>
    <row r="20928" spans="1:1" hidden="1">
      <c r="A20928" s="5"/>
    </row>
    <row r="20929" spans="1:1" hidden="1">
      <c r="A20929" s="5"/>
    </row>
    <row r="20930" spans="1:1" hidden="1">
      <c r="A20930" s="5"/>
    </row>
    <row r="20931" spans="1:1" hidden="1">
      <c r="A20931" s="5"/>
    </row>
    <row r="20932" spans="1:1" hidden="1">
      <c r="A20932" s="5"/>
    </row>
    <row r="20933" spans="1:1" hidden="1">
      <c r="A20933" s="5"/>
    </row>
    <row r="20934" spans="1:1" hidden="1">
      <c r="A20934" s="5"/>
    </row>
    <row r="20935" spans="1:1" hidden="1">
      <c r="A20935" s="5"/>
    </row>
    <row r="20936" spans="1:1" hidden="1">
      <c r="A20936" s="5"/>
    </row>
    <row r="20937" spans="1:1" hidden="1">
      <c r="A20937" s="5"/>
    </row>
    <row r="20938" spans="1:1" hidden="1">
      <c r="A20938" s="5"/>
    </row>
    <row r="20939" spans="1:1" hidden="1">
      <c r="A20939" s="5"/>
    </row>
    <row r="20940" spans="1:1" hidden="1">
      <c r="A20940" s="5"/>
    </row>
    <row r="20941" spans="1:1" hidden="1">
      <c r="A20941" s="5"/>
    </row>
    <row r="20942" spans="1:1" hidden="1">
      <c r="A20942" s="5"/>
    </row>
    <row r="20943" spans="1:1" hidden="1">
      <c r="A20943" s="5"/>
    </row>
    <row r="20944" spans="1:1" hidden="1">
      <c r="A20944" s="5"/>
    </row>
    <row r="20945" spans="1:1" hidden="1">
      <c r="A20945" s="5"/>
    </row>
    <row r="20946" spans="1:1" hidden="1">
      <c r="A20946" s="5"/>
    </row>
    <row r="20947" spans="1:1" hidden="1">
      <c r="A20947" s="5"/>
    </row>
    <row r="20948" spans="1:1" hidden="1">
      <c r="A20948" s="5"/>
    </row>
    <row r="20949" spans="1:1" hidden="1">
      <c r="A20949" s="5"/>
    </row>
    <row r="20950" spans="1:1" hidden="1">
      <c r="A20950" s="5"/>
    </row>
    <row r="20951" spans="1:1" hidden="1">
      <c r="A20951" s="5"/>
    </row>
    <row r="20952" spans="1:1" hidden="1">
      <c r="A20952" s="5"/>
    </row>
    <row r="20953" spans="1:1" hidden="1">
      <c r="A20953" s="5"/>
    </row>
    <row r="20954" spans="1:1" hidden="1">
      <c r="A20954" s="5"/>
    </row>
    <row r="20955" spans="1:1" hidden="1">
      <c r="A20955" s="5"/>
    </row>
    <row r="20956" spans="1:1" hidden="1">
      <c r="A20956" s="5"/>
    </row>
    <row r="20957" spans="1:1" hidden="1">
      <c r="A20957" s="5"/>
    </row>
    <row r="20958" spans="1:1" hidden="1">
      <c r="A20958" s="5"/>
    </row>
    <row r="20959" spans="1:1" hidden="1">
      <c r="A20959" s="5"/>
    </row>
    <row r="20960" spans="1:1" hidden="1">
      <c r="A20960" s="5"/>
    </row>
    <row r="20961" spans="1:1" hidden="1">
      <c r="A20961" s="5"/>
    </row>
    <row r="20962" spans="1:1" hidden="1">
      <c r="A20962" s="5"/>
    </row>
    <row r="20963" spans="1:1" hidden="1">
      <c r="A20963" s="5"/>
    </row>
    <row r="20964" spans="1:1" hidden="1">
      <c r="A20964" s="5"/>
    </row>
    <row r="20965" spans="1:1" hidden="1">
      <c r="A20965" s="5"/>
    </row>
    <row r="20966" spans="1:1" hidden="1">
      <c r="A20966" s="5"/>
    </row>
    <row r="20967" spans="1:1" hidden="1">
      <c r="A20967" s="5"/>
    </row>
    <row r="20968" spans="1:1" hidden="1">
      <c r="A20968" s="5"/>
    </row>
    <row r="20969" spans="1:1" hidden="1">
      <c r="A20969" s="5"/>
    </row>
    <row r="20970" spans="1:1" hidden="1">
      <c r="A20970" s="5"/>
    </row>
    <row r="20971" spans="1:1" hidden="1">
      <c r="A20971" s="5"/>
    </row>
    <row r="20972" spans="1:1" hidden="1">
      <c r="A20972" s="5"/>
    </row>
    <row r="20973" spans="1:1" hidden="1">
      <c r="A20973" s="5"/>
    </row>
    <row r="20974" spans="1:1" hidden="1">
      <c r="A20974" s="5"/>
    </row>
    <row r="20975" spans="1:1" hidden="1">
      <c r="A20975" s="5"/>
    </row>
    <row r="20976" spans="1:1" hidden="1">
      <c r="A20976" s="5"/>
    </row>
    <row r="20977" spans="1:1" hidden="1">
      <c r="A20977" s="5"/>
    </row>
    <row r="20978" spans="1:1" hidden="1">
      <c r="A20978" s="5"/>
    </row>
    <row r="20979" spans="1:1" hidden="1">
      <c r="A20979" s="5"/>
    </row>
    <row r="20980" spans="1:1" hidden="1">
      <c r="A20980" s="5"/>
    </row>
    <row r="20981" spans="1:1" hidden="1">
      <c r="A20981" s="5"/>
    </row>
    <row r="20982" spans="1:1" hidden="1">
      <c r="A20982" s="5"/>
    </row>
    <row r="20983" spans="1:1" hidden="1">
      <c r="A20983" s="5"/>
    </row>
    <row r="20984" spans="1:1" hidden="1">
      <c r="A20984" s="5"/>
    </row>
    <row r="20985" spans="1:1" hidden="1">
      <c r="A20985" s="5"/>
    </row>
    <row r="20986" spans="1:1" hidden="1">
      <c r="A20986" s="5"/>
    </row>
    <row r="20987" spans="1:1" hidden="1">
      <c r="A20987" s="5"/>
    </row>
    <row r="20988" spans="1:1" hidden="1">
      <c r="A20988" s="5"/>
    </row>
    <row r="20989" spans="1:1" hidden="1">
      <c r="A20989" s="5"/>
    </row>
    <row r="20990" spans="1:1" hidden="1">
      <c r="A20990" s="5"/>
    </row>
    <row r="20991" spans="1:1" hidden="1">
      <c r="A20991" s="5"/>
    </row>
    <row r="20992" spans="1:1" hidden="1">
      <c r="A20992" s="5"/>
    </row>
    <row r="20993" spans="1:1" hidden="1">
      <c r="A20993" s="5"/>
    </row>
    <row r="20994" spans="1:1" hidden="1">
      <c r="A20994" s="5"/>
    </row>
    <row r="20995" spans="1:1" hidden="1">
      <c r="A20995" s="5"/>
    </row>
    <row r="20996" spans="1:1" hidden="1">
      <c r="A20996" s="5"/>
    </row>
    <row r="20997" spans="1:1" hidden="1">
      <c r="A20997" s="5"/>
    </row>
    <row r="20998" spans="1:1" hidden="1">
      <c r="A20998" s="5"/>
    </row>
    <row r="20999" spans="1:1" hidden="1">
      <c r="A20999" s="5"/>
    </row>
    <row r="21000" spans="1:1" hidden="1">
      <c r="A21000" s="5"/>
    </row>
    <row r="21001" spans="1:1" hidden="1">
      <c r="A21001" s="5"/>
    </row>
    <row r="21002" spans="1:1" hidden="1">
      <c r="A21002" s="5"/>
    </row>
    <row r="21003" spans="1:1" hidden="1">
      <c r="A21003" s="5"/>
    </row>
    <row r="21004" spans="1:1" hidden="1">
      <c r="A21004" s="5"/>
    </row>
    <row r="21005" spans="1:1" hidden="1">
      <c r="A21005" s="5"/>
    </row>
    <row r="21006" spans="1:1" hidden="1">
      <c r="A21006" s="5"/>
    </row>
    <row r="21007" spans="1:1" hidden="1">
      <c r="A21007" s="5"/>
    </row>
    <row r="21008" spans="1:1" hidden="1">
      <c r="A21008" s="5"/>
    </row>
    <row r="21009" spans="1:1" hidden="1">
      <c r="A21009" s="5"/>
    </row>
    <row r="21010" spans="1:1" hidden="1">
      <c r="A21010" s="5"/>
    </row>
    <row r="21011" spans="1:1" hidden="1">
      <c r="A21011" s="5"/>
    </row>
    <row r="21012" spans="1:1" hidden="1">
      <c r="A21012" s="5"/>
    </row>
    <row r="21013" spans="1:1" hidden="1">
      <c r="A21013" s="5"/>
    </row>
    <row r="21014" spans="1:1" hidden="1">
      <c r="A21014" s="5"/>
    </row>
    <row r="21015" spans="1:1" hidden="1">
      <c r="A21015" s="5"/>
    </row>
    <row r="21016" spans="1:1" hidden="1">
      <c r="A21016" s="5"/>
    </row>
    <row r="21017" spans="1:1" hidden="1">
      <c r="A21017" s="5"/>
    </row>
    <row r="21018" spans="1:1" hidden="1">
      <c r="A21018" s="5"/>
    </row>
    <row r="21019" spans="1:1" hidden="1">
      <c r="A21019" s="5"/>
    </row>
    <row r="21020" spans="1:1" hidden="1">
      <c r="A21020" s="5"/>
    </row>
    <row r="21021" spans="1:1" hidden="1">
      <c r="A21021" s="5"/>
    </row>
    <row r="21022" spans="1:1" hidden="1">
      <c r="A21022" s="5"/>
    </row>
    <row r="21023" spans="1:1" hidden="1">
      <c r="A21023" s="5"/>
    </row>
    <row r="21024" spans="1:1" hidden="1">
      <c r="A21024" s="5"/>
    </row>
    <row r="21025" spans="1:1" hidden="1">
      <c r="A21025" s="5"/>
    </row>
    <row r="21026" spans="1:1" hidden="1">
      <c r="A21026" s="5"/>
    </row>
    <row r="21027" spans="1:1" hidden="1">
      <c r="A21027" s="5"/>
    </row>
    <row r="21028" spans="1:1" hidden="1">
      <c r="A21028" s="5"/>
    </row>
    <row r="21029" spans="1:1" hidden="1">
      <c r="A21029" s="5"/>
    </row>
    <row r="21030" spans="1:1" hidden="1">
      <c r="A21030" s="5"/>
    </row>
    <row r="21031" spans="1:1" hidden="1">
      <c r="A21031" s="5"/>
    </row>
    <row r="21032" spans="1:1" hidden="1">
      <c r="A21032" s="5"/>
    </row>
    <row r="21033" spans="1:1" hidden="1">
      <c r="A21033" s="5"/>
    </row>
    <row r="21034" spans="1:1" hidden="1">
      <c r="A21034" s="5"/>
    </row>
    <row r="21035" spans="1:1" hidden="1">
      <c r="A21035" s="5"/>
    </row>
    <row r="21036" spans="1:1" hidden="1">
      <c r="A21036" s="5"/>
    </row>
    <row r="21037" spans="1:1" hidden="1">
      <c r="A21037" s="5"/>
    </row>
    <row r="21038" spans="1:1" hidden="1">
      <c r="A21038" s="5"/>
    </row>
    <row r="21039" spans="1:1" hidden="1">
      <c r="A21039" s="5"/>
    </row>
    <row r="21040" spans="1:1" hidden="1">
      <c r="A21040" s="5"/>
    </row>
    <row r="21041" spans="1:1" hidden="1">
      <c r="A21041" s="5"/>
    </row>
    <row r="21042" spans="1:1" hidden="1">
      <c r="A21042" s="5"/>
    </row>
    <row r="21043" spans="1:1" hidden="1">
      <c r="A21043" s="5"/>
    </row>
    <row r="21044" spans="1:1" hidden="1">
      <c r="A21044" s="5"/>
    </row>
    <row r="21045" spans="1:1" hidden="1">
      <c r="A21045" s="5"/>
    </row>
    <row r="21046" spans="1:1" hidden="1">
      <c r="A21046" s="5"/>
    </row>
    <row r="21047" spans="1:1" hidden="1">
      <c r="A21047" s="5"/>
    </row>
    <row r="21048" spans="1:1" hidden="1">
      <c r="A21048" s="5"/>
    </row>
    <row r="21049" spans="1:1" hidden="1">
      <c r="A21049" s="5"/>
    </row>
    <row r="21050" spans="1:1" hidden="1">
      <c r="A21050" s="5"/>
    </row>
    <row r="21051" spans="1:1" hidden="1">
      <c r="A21051" s="5"/>
    </row>
    <row r="21052" spans="1:1" hidden="1">
      <c r="A21052" s="5"/>
    </row>
    <row r="21053" spans="1:1" hidden="1">
      <c r="A21053" s="5"/>
    </row>
    <row r="21054" spans="1:1" hidden="1">
      <c r="A21054" s="5"/>
    </row>
    <row r="21055" spans="1:1" hidden="1">
      <c r="A21055" s="5"/>
    </row>
    <row r="21056" spans="1:1" hidden="1">
      <c r="A21056" s="5"/>
    </row>
    <row r="21057" spans="1:1" hidden="1">
      <c r="A21057" s="5"/>
    </row>
    <row r="21058" spans="1:1" hidden="1">
      <c r="A21058" s="5"/>
    </row>
    <row r="21059" spans="1:1" hidden="1">
      <c r="A21059" s="5"/>
    </row>
    <row r="21060" spans="1:1" hidden="1">
      <c r="A21060" s="5"/>
    </row>
    <row r="21061" spans="1:1" hidden="1">
      <c r="A21061" s="5"/>
    </row>
    <row r="21062" spans="1:1" hidden="1">
      <c r="A21062" s="5"/>
    </row>
    <row r="21063" spans="1:1" hidden="1">
      <c r="A21063" s="5"/>
    </row>
    <row r="21064" spans="1:1" hidden="1">
      <c r="A21064" s="5"/>
    </row>
    <row r="21065" spans="1:1" hidden="1">
      <c r="A21065" s="5"/>
    </row>
    <row r="21066" spans="1:1" hidden="1">
      <c r="A21066" s="5"/>
    </row>
    <row r="21067" spans="1:1" hidden="1">
      <c r="A21067" s="5"/>
    </row>
    <row r="21068" spans="1:1" hidden="1">
      <c r="A21068" s="5"/>
    </row>
    <row r="21069" spans="1:1" hidden="1">
      <c r="A21069" s="5"/>
    </row>
    <row r="21070" spans="1:1" hidden="1">
      <c r="A21070" s="5"/>
    </row>
    <row r="21071" spans="1:1" hidden="1">
      <c r="A21071" s="5"/>
    </row>
    <row r="21072" spans="1:1" hidden="1">
      <c r="A21072" s="5"/>
    </row>
    <row r="21073" spans="1:1" hidden="1">
      <c r="A21073" s="5"/>
    </row>
    <row r="21074" spans="1:1" hidden="1">
      <c r="A21074" s="5"/>
    </row>
    <row r="21075" spans="1:1" hidden="1">
      <c r="A21075" s="5"/>
    </row>
    <row r="21076" spans="1:1" hidden="1">
      <c r="A21076" s="5"/>
    </row>
    <row r="21077" spans="1:1" hidden="1">
      <c r="A21077" s="5"/>
    </row>
    <row r="21078" spans="1:1" hidden="1">
      <c r="A21078" s="5"/>
    </row>
    <row r="21079" spans="1:1" hidden="1">
      <c r="A21079" s="5"/>
    </row>
    <row r="21080" spans="1:1" hidden="1">
      <c r="A21080" s="5"/>
    </row>
    <row r="21081" spans="1:1" hidden="1">
      <c r="A21081" s="5"/>
    </row>
    <row r="21082" spans="1:1" hidden="1">
      <c r="A21082" s="5"/>
    </row>
    <row r="21083" spans="1:1" hidden="1">
      <c r="A21083" s="5"/>
    </row>
    <row r="21084" spans="1:1" hidden="1">
      <c r="A21084" s="5"/>
    </row>
    <row r="21085" spans="1:1" hidden="1">
      <c r="A21085" s="5"/>
    </row>
    <row r="21086" spans="1:1" hidden="1">
      <c r="A21086" s="5"/>
    </row>
    <row r="21087" spans="1:1" hidden="1">
      <c r="A21087" s="5"/>
    </row>
    <row r="21088" spans="1:1" hidden="1">
      <c r="A21088" s="5"/>
    </row>
    <row r="21089" spans="1:1" hidden="1">
      <c r="A21089" s="5"/>
    </row>
    <row r="21090" spans="1:1" hidden="1">
      <c r="A21090" s="5"/>
    </row>
    <row r="21091" spans="1:1" hidden="1">
      <c r="A21091" s="5"/>
    </row>
    <row r="21092" spans="1:1" hidden="1">
      <c r="A21092" s="5"/>
    </row>
    <row r="21093" spans="1:1" hidden="1">
      <c r="A21093" s="5"/>
    </row>
    <row r="21094" spans="1:1" hidden="1">
      <c r="A21094" s="5"/>
    </row>
    <row r="21095" spans="1:1" hidden="1">
      <c r="A21095" s="5"/>
    </row>
    <row r="21096" spans="1:1" hidden="1">
      <c r="A21096" s="5"/>
    </row>
    <row r="21097" spans="1:1" hidden="1">
      <c r="A21097" s="5"/>
    </row>
    <row r="21098" spans="1:1" hidden="1">
      <c r="A21098" s="5"/>
    </row>
    <row r="21099" spans="1:1" hidden="1">
      <c r="A21099" s="5"/>
    </row>
    <row r="21100" spans="1:1" hidden="1">
      <c r="A21100" s="5"/>
    </row>
    <row r="21101" spans="1:1" hidden="1">
      <c r="A21101" s="5"/>
    </row>
    <row r="21102" spans="1:1" hidden="1">
      <c r="A21102" s="5"/>
    </row>
    <row r="21103" spans="1:1" hidden="1">
      <c r="A21103" s="5"/>
    </row>
    <row r="21104" spans="1:1" hidden="1">
      <c r="A21104" s="5"/>
    </row>
    <row r="21105" spans="1:1" hidden="1">
      <c r="A21105" s="5"/>
    </row>
    <row r="21106" spans="1:1" hidden="1">
      <c r="A21106" s="5"/>
    </row>
    <row r="21107" spans="1:1" hidden="1">
      <c r="A21107" s="5"/>
    </row>
    <row r="21108" spans="1:1" hidden="1">
      <c r="A21108" s="5"/>
    </row>
    <row r="21109" spans="1:1" hidden="1">
      <c r="A21109" s="5"/>
    </row>
    <row r="21110" spans="1:1" hidden="1">
      <c r="A21110" s="5"/>
    </row>
    <row r="21111" spans="1:1" hidden="1">
      <c r="A21111" s="5"/>
    </row>
    <row r="21112" spans="1:1" hidden="1">
      <c r="A21112" s="5"/>
    </row>
    <row r="21113" spans="1:1" hidden="1">
      <c r="A21113" s="5"/>
    </row>
    <row r="21114" spans="1:1" hidden="1">
      <c r="A21114" s="5"/>
    </row>
    <row r="21115" spans="1:1" hidden="1">
      <c r="A21115" s="5"/>
    </row>
    <row r="21116" spans="1:1" hidden="1">
      <c r="A21116" s="5"/>
    </row>
    <row r="21117" spans="1:1" hidden="1">
      <c r="A21117" s="5"/>
    </row>
    <row r="21118" spans="1:1" hidden="1">
      <c r="A21118" s="5"/>
    </row>
    <row r="21119" spans="1:1" hidden="1">
      <c r="A21119" s="5"/>
    </row>
    <row r="21120" spans="1:1" hidden="1">
      <c r="A21120" s="5"/>
    </row>
    <row r="21121" spans="1:1" hidden="1">
      <c r="A21121" s="5"/>
    </row>
    <row r="21122" spans="1:1" hidden="1">
      <c r="A21122" s="5"/>
    </row>
    <row r="21123" spans="1:1" hidden="1">
      <c r="A21123" s="5"/>
    </row>
    <row r="21124" spans="1:1" hidden="1">
      <c r="A21124" s="5"/>
    </row>
    <row r="21125" spans="1:1" hidden="1">
      <c r="A21125" s="5"/>
    </row>
    <row r="21126" spans="1:1" hidden="1">
      <c r="A21126" s="5"/>
    </row>
    <row r="21127" spans="1:1" hidden="1">
      <c r="A21127" s="5"/>
    </row>
    <row r="21128" spans="1:1" hidden="1">
      <c r="A21128" s="5"/>
    </row>
    <row r="21129" spans="1:1" hidden="1">
      <c r="A21129" s="5"/>
    </row>
    <row r="21130" spans="1:1" hidden="1">
      <c r="A21130" s="5"/>
    </row>
    <row r="21131" spans="1:1" hidden="1">
      <c r="A21131" s="5"/>
    </row>
    <row r="21132" spans="1:1" hidden="1">
      <c r="A21132" s="5"/>
    </row>
    <row r="21133" spans="1:1" hidden="1">
      <c r="A21133" s="5"/>
    </row>
    <row r="21134" spans="1:1" hidden="1">
      <c r="A21134" s="5"/>
    </row>
    <row r="21135" spans="1:1" hidden="1">
      <c r="A21135" s="5"/>
    </row>
    <row r="21136" spans="1:1" hidden="1">
      <c r="A21136" s="5"/>
    </row>
    <row r="21137" spans="1:1" hidden="1">
      <c r="A21137" s="5"/>
    </row>
    <row r="21138" spans="1:1" hidden="1">
      <c r="A21138" s="5"/>
    </row>
    <row r="21139" spans="1:1" hidden="1">
      <c r="A21139" s="5"/>
    </row>
    <row r="21140" spans="1:1" hidden="1">
      <c r="A21140" s="5"/>
    </row>
    <row r="21141" spans="1:1" hidden="1">
      <c r="A21141" s="5"/>
    </row>
    <row r="21142" spans="1:1" hidden="1">
      <c r="A21142" s="5"/>
    </row>
    <row r="21143" spans="1:1" hidden="1">
      <c r="A21143" s="5"/>
    </row>
    <row r="21144" spans="1:1" hidden="1">
      <c r="A21144" s="5"/>
    </row>
    <row r="21145" spans="1:1" hidden="1">
      <c r="A21145" s="5"/>
    </row>
    <row r="21146" spans="1:1" hidden="1">
      <c r="A21146" s="5"/>
    </row>
    <row r="21147" spans="1:1" hidden="1">
      <c r="A21147" s="5"/>
    </row>
    <row r="21148" spans="1:1" hidden="1">
      <c r="A21148" s="5"/>
    </row>
    <row r="21149" spans="1:1" hidden="1">
      <c r="A21149" s="5"/>
    </row>
    <row r="21150" spans="1:1" hidden="1">
      <c r="A21150" s="5"/>
    </row>
    <row r="21151" spans="1:1" hidden="1">
      <c r="A21151" s="5"/>
    </row>
    <row r="21152" spans="1:1" hidden="1">
      <c r="A21152" s="5"/>
    </row>
    <row r="21153" spans="1:1" hidden="1">
      <c r="A21153" s="5"/>
    </row>
    <row r="21154" spans="1:1" hidden="1">
      <c r="A21154" s="5"/>
    </row>
    <row r="21155" spans="1:1" hidden="1">
      <c r="A21155" s="5"/>
    </row>
    <row r="21156" spans="1:1" hidden="1">
      <c r="A21156" s="5"/>
    </row>
    <row r="21157" spans="1:1" hidden="1">
      <c r="A21157" s="5"/>
    </row>
    <row r="21158" spans="1:1" hidden="1">
      <c r="A21158" s="5"/>
    </row>
    <row r="21159" spans="1:1" hidden="1">
      <c r="A21159" s="5"/>
    </row>
    <row r="21160" spans="1:1" hidden="1">
      <c r="A21160" s="5"/>
    </row>
    <row r="21161" spans="1:1" hidden="1">
      <c r="A21161" s="5"/>
    </row>
    <row r="21162" spans="1:1" hidden="1">
      <c r="A21162" s="5"/>
    </row>
    <row r="21163" spans="1:1" hidden="1">
      <c r="A21163" s="5"/>
    </row>
    <row r="21164" spans="1:1" hidden="1">
      <c r="A21164" s="5"/>
    </row>
    <row r="21165" spans="1:1" hidden="1">
      <c r="A21165" s="5"/>
    </row>
    <row r="21166" spans="1:1" hidden="1">
      <c r="A21166" s="5"/>
    </row>
    <row r="21167" spans="1:1" hidden="1">
      <c r="A21167" s="5"/>
    </row>
    <row r="21168" spans="1:1" hidden="1">
      <c r="A21168" s="5"/>
    </row>
    <row r="21169" spans="1:1" hidden="1">
      <c r="A21169" s="5"/>
    </row>
    <row r="21170" spans="1:1" hidden="1">
      <c r="A21170" s="5"/>
    </row>
    <row r="21171" spans="1:1" hidden="1">
      <c r="A21171" s="5"/>
    </row>
    <row r="21172" spans="1:1" hidden="1">
      <c r="A21172" s="5"/>
    </row>
    <row r="21173" spans="1:1" hidden="1">
      <c r="A21173" s="5"/>
    </row>
    <row r="21174" spans="1:1" hidden="1">
      <c r="A21174" s="5"/>
    </row>
    <row r="21175" spans="1:1" hidden="1">
      <c r="A21175" s="5"/>
    </row>
    <row r="21176" spans="1:1" hidden="1">
      <c r="A21176" s="5"/>
    </row>
    <row r="21177" spans="1:1" hidden="1">
      <c r="A21177" s="5"/>
    </row>
    <row r="21178" spans="1:1" hidden="1">
      <c r="A21178" s="5"/>
    </row>
    <row r="21179" spans="1:1" hidden="1">
      <c r="A21179" s="5"/>
    </row>
    <row r="21180" spans="1:1" hidden="1">
      <c r="A21180" s="5"/>
    </row>
    <row r="21181" spans="1:1" hidden="1">
      <c r="A21181" s="5"/>
    </row>
    <row r="21182" spans="1:1" hidden="1">
      <c r="A21182" s="5"/>
    </row>
    <row r="21183" spans="1:1" hidden="1">
      <c r="A21183" s="5"/>
    </row>
    <row r="21184" spans="1:1" hidden="1">
      <c r="A21184" s="5"/>
    </row>
    <row r="21185" spans="1:1" hidden="1">
      <c r="A21185" s="5"/>
    </row>
    <row r="21186" spans="1:1" hidden="1">
      <c r="A21186" s="5"/>
    </row>
    <row r="21187" spans="1:1" hidden="1">
      <c r="A21187" s="5"/>
    </row>
    <row r="21188" spans="1:1" hidden="1">
      <c r="A21188" s="5"/>
    </row>
    <row r="21189" spans="1:1" hidden="1">
      <c r="A21189" s="5"/>
    </row>
    <row r="21190" spans="1:1" hidden="1">
      <c r="A21190" s="5"/>
    </row>
    <row r="21191" spans="1:1" hidden="1">
      <c r="A21191" s="5"/>
    </row>
    <row r="21192" spans="1:1" hidden="1">
      <c r="A21192" s="5"/>
    </row>
    <row r="21193" spans="1:1" hidden="1">
      <c r="A21193" s="5"/>
    </row>
    <row r="21194" spans="1:1" hidden="1">
      <c r="A21194" s="5"/>
    </row>
    <row r="21195" spans="1:1" hidden="1">
      <c r="A21195" s="5"/>
    </row>
    <row r="21196" spans="1:1" hidden="1">
      <c r="A21196" s="5"/>
    </row>
    <row r="21197" spans="1:1" hidden="1">
      <c r="A21197" s="5"/>
    </row>
    <row r="21198" spans="1:1" hidden="1">
      <c r="A21198" s="5"/>
    </row>
    <row r="21199" spans="1:1" hidden="1">
      <c r="A21199" s="5"/>
    </row>
    <row r="21200" spans="1:1" hidden="1">
      <c r="A21200" s="5"/>
    </row>
    <row r="21201" spans="1:1" hidden="1">
      <c r="A21201" s="5"/>
    </row>
    <row r="21202" spans="1:1" hidden="1">
      <c r="A21202" s="5"/>
    </row>
    <row r="21203" spans="1:1" hidden="1">
      <c r="A21203" s="5"/>
    </row>
    <row r="21204" spans="1:1" hidden="1">
      <c r="A21204" s="5"/>
    </row>
    <row r="21205" spans="1:1" hidden="1">
      <c r="A21205" s="5"/>
    </row>
    <row r="21206" spans="1:1" hidden="1">
      <c r="A21206" s="5"/>
    </row>
    <row r="21207" spans="1:1" hidden="1">
      <c r="A21207" s="5"/>
    </row>
    <row r="21208" spans="1:1" hidden="1">
      <c r="A21208" s="5"/>
    </row>
    <row r="21209" spans="1:1" hidden="1">
      <c r="A21209" s="5"/>
    </row>
    <row r="21210" spans="1:1" hidden="1">
      <c r="A21210" s="5"/>
    </row>
    <row r="21211" spans="1:1" hidden="1">
      <c r="A21211" s="5"/>
    </row>
    <row r="21212" spans="1:1" hidden="1">
      <c r="A21212" s="5"/>
    </row>
    <row r="21213" spans="1:1" hidden="1">
      <c r="A21213" s="5"/>
    </row>
    <row r="21214" spans="1:1" hidden="1">
      <c r="A21214" s="5"/>
    </row>
    <row r="21215" spans="1:1" hidden="1">
      <c r="A21215" s="5"/>
    </row>
    <row r="21216" spans="1:1" hidden="1">
      <c r="A21216" s="5"/>
    </row>
    <row r="21217" spans="1:1" hidden="1">
      <c r="A21217" s="5"/>
    </row>
    <row r="21218" spans="1:1" hidden="1">
      <c r="A21218" s="5"/>
    </row>
    <row r="21219" spans="1:1" hidden="1">
      <c r="A21219" s="5"/>
    </row>
    <row r="21220" spans="1:1" hidden="1">
      <c r="A21220" s="5"/>
    </row>
    <row r="21221" spans="1:1" hidden="1">
      <c r="A21221" s="5"/>
    </row>
    <row r="21222" spans="1:1" hidden="1">
      <c r="A21222" s="5"/>
    </row>
    <row r="21223" spans="1:1" hidden="1">
      <c r="A21223" s="5"/>
    </row>
    <row r="21224" spans="1:1" hidden="1">
      <c r="A21224" s="5"/>
    </row>
    <row r="21225" spans="1:1" hidden="1">
      <c r="A21225" s="5"/>
    </row>
    <row r="21226" spans="1:1" hidden="1">
      <c r="A21226" s="5"/>
    </row>
    <row r="21227" spans="1:1" hidden="1">
      <c r="A21227" s="5"/>
    </row>
    <row r="21228" spans="1:1" hidden="1">
      <c r="A21228" s="5"/>
    </row>
    <row r="21229" spans="1:1" hidden="1">
      <c r="A21229" s="5"/>
    </row>
    <row r="21230" spans="1:1" hidden="1">
      <c r="A21230" s="5"/>
    </row>
    <row r="21231" spans="1:1" hidden="1">
      <c r="A21231" s="5"/>
    </row>
    <row r="21232" spans="1:1" hidden="1">
      <c r="A21232" s="5"/>
    </row>
    <row r="21233" spans="1:1" hidden="1">
      <c r="A21233" s="5"/>
    </row>
    <row r="21234" spans="1:1" hidden="1">
      <c r="A21234" s="5"/>
    </row>
    <row r="21235" spans="1:1" hidden="1">
      <c r="A21235" s="5"/>
    </row>
    <row r="21236" spans="1:1" hidden="1">
      <c r="A21236" s="5"/>
    </row>
    <row r="21237" spans="1:1" hidden="1">
      <c r="A21237" s="5"/>
    </row>
    <row r="21238" spans="1:1" hidden="1">
      <c r="A21238" s="5"/>
    </row>
    <row r="21239" spans="1:1" hidden="1">
      <c r="A21239" s="5"/>
    </row>
    <row r="21240" spans="1:1" hidden="1">
      <c r="A21240" s="5"/>
    </row>
    <row r="21241" spans="1:1" hidden="1">
      <c r="A21241" s="5"/>
    </row>
    <row r="21242" spans="1:1" hidden="1">
      <c r="A21242" s="5"/>
    </row>
    <row r="21243" spans="1:1" hidden="1">
      <c r="A21243" s="5"/>
    </row>
    <row r="21244" spans="1:1" hidden="1">
      <c r="A21244" s="5"/>
    </row>
    <row r="21245" spans="1:1" hidden="1">
      <c r="A21245" s="5"/>
    </row>
    <row r="21246" spans="1:1" hidden="1">
      <c r="A21246" s="5"/>
    </row>
    <row r="21247" spans="1:1" hidden="1">
      <c r="A21247" s="5"/>
    </row>
    <row r="21248" spans="1:1" hidden="1">
      <c r="A21248" s="5"/>
    </row>
    <row r="21249" spans="1:1" hidden="1">
      <c r="A21249" s="5"/>
    </row>
    <row r="21250" spans="1:1" hidden="1">
      <c r="A21250" s="5"/>
    </row>
    <row r="21251" spans="1:1" hidden="1">
      <c r="A21251" s="5"/>
    </row>
    <row r="21252" spans="1:1" hidden="1">
      <c r="A21252" s="5"/>
    </row>
    <row r="21253" spans="1:1" hidden="1">
      <c r="A21253" s="5"/>
    </row>
    <row r="21254" spans="1:1" hidden="1">
      <c r="A21254" s="5"/>
    </row>
    <row r="21255" spans="1:1" hidden="1">
      <c r="A21255" s="5"/>
    </row>
    <row r="21256" spans="1:1" hidden="1">
      <c r="A21256" s="5"/>
    </row>
    <row r="21257" spans="1:1" hidden="1">
      <c r="A21257" s="5"/>
    </row>
    <row r="21258" spans="1:1" hidden="1">
      <c r="A21258" s="5"/>
    </row>
    <row r="21259" spans="1:1" hidden="1">
      <c r="A21259" s="5"/>
    </row>
    <row r="21260" spans="1:1" hidden="1">
      <c r="A21260" s="5"/>
    </row>
    <row r="21261" spans="1:1" hidden="1">
      <c r="A21261" s="5"/>
    </row>
    <row r="21262" spans="1:1" hidden="1">
      <c r="A21262" s="5"/>
    </row>
    <row r="21263" spans="1:1" hidden="1">
      <c r="A21263" s="5"/>
    </row>
    <row r="21264" spans="1:1" hidden="1">
      <c r="A21264" s="5"/>
    </row>
    <row r="21265" spans="1:1" hidden="1">
      <c r="A21265" s="5"/>
    </row>
    <row r="21266" spans="1:1" hidden="1">
      <c r="A21266" s="5"/>
    </row>
    <row r="21267" spans="1:1" hidden="1">
      <c r="A21267" s="5"/>
    </row>
    <row r="21268" spans="1:1" hidden="1">
      <c r="A21268" s="5"/>
    </row>
    <row r="21269" spans="1:1" hidden="1">
      <c r="A21269" s="5"/>
    </row>
    <row r="21270" spans="1:1" hidden="1">
      <c r="A21270" s="5"/>
    </row>
    <row r="21271" spans="1:1" hidden="1">
      <c r="A21271" s="5"/>
    </row>
    <row r="21272" spans="1:1" hidden="1">
      <c r="A21272" s="5"/>
    </row>
    <row r="21273" spans="1:1" hidden="1">
      <c r="A21273" s="5"/>
    </row>
    <row r="21274" spans="1:1" hidden="1">
      <c r="A21274" s="5"/>
    </row>
    <row r="21275" spans="1:1" hidden="1">
      <c r="A21275" s="5"/>
    </row>
    <row r="21276" spans="1:1" hidden="1">
      <c r="A21276" s="5"/>
    </row>
    <row r="21277" spans="1:1" hidden="1">
      <c r="A21277" s="5"/>
    </row>
    <row r="21278" spans="1:1" hidden="1">
      <c r="A21278" s="5"/>
    </row>
    <row r="21279" spans="1:1" hidden="1">
      <c r="A21279" s="5"/>
    </row>
    <row r="21280" spans="1:1" hidden="1">
      <c r="A21280" s="5"/>
    </row>
    <row r="21281" spans="1:1" hidden="1">
      <c r="A21281" s="5"/>
    </row>
    <row r="21282" spans="1:1" hidden="1">
      <c r="A21282" s="5"/>
    </row>
    <row r="21283" spans="1:1" hidden="1">
      <c r="A21283" s="5"/>
    </row>
    <row r="21284" spans="1:1" hidden="1">
      <c r="A21284" s="5"/>
    </row>
    <row r="21285" spans="1:1" hidden="1">
      <c r="A21285" s="5"/>
    </row>
    <row r="21286" spans="1:1" hidden="1">
      <c r="A21286" s="5"/>
    </row>
    <row r="21287" spans="1:1" hidden="1">
      <c r="A21287" s="5"/>
    </row>
    <row r="21288" spans="1:1" hidden="1">
      <c r="A21288" s="5"/>
    </row>
    <row r="21289" spans="1:1" hidden="1">
      <c r="A21289" s="5"/>
    </row>
    <row r="21290" spans="1:1" hidden="1">
      <c r="A21290" s="5"/>
    </row>
    <row r="21291" spans="1:1" hidden="1">
      <c r="A21291" s="5"/>
    </row>
    <row r="21292" spans="1:1" hidden="1">
      <c r="A21292" s="5"/>
    </row>
    <row r="21293" spans="1:1" hidden="1">
      <c r="A21293" s="5"/>
    </row>
    <row r="21294" spans="1:1" hidden="1">
      <c r="A21294" s="5"/>
    </row>
    <row r="21295" spans="1:1" hidden="1">
      <c r="A21295" s="5"/>
    </row>
    <row r="21296" spans="1:1" hidden="1">
      <c r="A21296" s="5"/>
    </row>
    <row r="21297" spans="1:1" hidden="1">
      <c r="A21297" s="5"/>
    </row>
    <row r="21298" spans="1:1" hidden="1">
      <c r="A21298" s="5"/>
    </row>
    <row r="21299" spans="1:1" hidden="1">
      <c r="A21299" s="5"/>
    </row>
    <row r="21300" spans="1:1" hidden="1">
      <c r="A21300" s="5"/>
    </row>
    <row r="21301" spans="1:1" hidden="1">
      <c r="A21301" s="5"/>
    </row>
    <row r="21302" spans="1:1" hidden="1">
      <c r="A21302" s="5"/>
    </row>
    <row r="21303" spans="1:1" hidden="1">
      <c r="A21303" s="5"/>
    </row>
    <row r="21304" spans="1:1" hidden="1">
      <c r="A21304" s="5"/>
    </row>
    <row r="21305" spans="1:1" hidden="1">
      <c r="A21305" s="5"/>
    </row>
    <row r="21306" spans="1:1" hidden="1">
      <c r="A21306" s="5"/>
    </row>
    <row r="21307" spans="1:1" hidden="1">
      <c r="A21307" s="5"/>
    </row>
    <row r="21308" spans="1:1" hidden="1">
      <c r="A21308" s="5"/>
    </row>
    <row r="21309" spans="1:1" hidden="1">
      <c r="A21309" s="5"/>
    </row>
    <row r="21310" spans="1:1" hidden="1">
      <c r="A21310" s="5"/>
    </row>
    <row r="21311" spans="1:1" hidden="1">
      <c r="A21311" s="5"/>
    </row>
    <row r="21312" spans="1:1" hidden="1">
      <c r="A21312" s="5"/>
    </row>
    <row r="21313" spans="1:1" hidden="1">
      <c r="A21313" s="5"/>
    </row>
    <row r="21314" spans="1:1" hidden="1">
      <c r="A21314" s="5"/>
    </row>
    <row r="21315" spans="1:1" hidden="1">
      <c r="A21315" s="5"/>
    </row>
    <row r="21316" spans="1:1" hidden="1">
      <c r="A21316" s="5"/>
    </row>
    <row r="21317" spans="1:1" hidden="1">
      <c r="A21317" s="5"/>
    </row>
    <row r="21318" spans="1:1" hidden="1">
      <c r="A21318" s="5"/>
    </row>
    <row r="21319" spans="1:1" hidden="1">
      <c r="A21319" s="5"/>
    </row>
    <row r="21320" spans="1:1" hidden="1">
      <c r="A21320" s="5"/>
    </row>
    <row r="21321" spans="1:1" hidden="1">
      <c r="A21321" s="5"/>
    </row>
    <row r="21322" spans="1:1" hidden="1">
      <c r="A21322" s="5"/>
    </row>
    <row r="21323" spans="1:1" hidden="1">
      <c r="A21323" s="5"/>
    </row>
    <row r="21324" spans="1:1" hidden="1">
      <c r="A21324" s="5"/>
    </row>
    <row r="21325" spans="1:1" hidden="1">
      <c r="A21325" s="5"/>
    </row>
    <row r="21326" spans="1:1" hidden="1">
      <c r="A21326" s="5"/>
    </row>
    <row r="21327" spans="1:1" hidden="1">
      <c r="A21327" s="5"/>
    </row>
    <row r="21328" spans="1:1" hidden="1">
      <c r="A21328" s="5"/>
    </row>
    <row r="21329" spans="1:1" hidden="1">
      <c r="A21329" s="5"/>
    </row>
    <row r="21330" spans="1:1" hidden="1">
      <c r="A21330" s="5"/>
    </row>
    <row r="21331" spans="1:1" hidden="1">
      <c r="A21331" s="5"/>
    </row>
    <row r="21332" spans="1:1" hidden="1">
      <c r="A21332" s="5"/>
    </row>
    <row r="21333" spans="1:1" hidden="1">
      <c r="A21333" s="5"/>
    </row>
    <row r="21334" spans="1:1" hidden="1">
      <c r="A21334" s="5"/>
    </row>
    <row r="21335" spans="1:1" hidden="1">
      <c r="A21335" s="5"/>
    </row>
    <row r="21336" spans="1:1" hidden="1">
      <c r="A21336" s="5"/>
    </row>
    <row r="21337" spans="1:1" hidden="1">
      <c r="A21337" s="5"/>
    </row>
    <row r="21338" spans="1:1" hidden="1">
      <c r="A21338" s="5"/>
    </row>
    <row r="21339" spans="1:1" hidden="1">
      <c r="A21339" s="5"/>
    </row>
    <row r="21340" spans="1:1" hidden="1">
      <c r="A21340" s="5"/>
    </row>
    <row r="21341" spans="1:1" hidden="1">
      <c r="A21341" s="5"/>
    </row>
    <row r="21342" spans="1:1" hidden="1">
      <c r="A21342" s="5"/>
    </row>
    <row r="21343" spans="1:1" hidden="1">
      <c r="A21343" s="5"/>
    </row>
    <row r="21344" spans="1:1" hidden="1">
      <c r="A21344" s="5"/>
    </row>
    <row r="21345" spans="1:1" hidden="1">
      <c r="A21345" s="5"/>
    </row>
    <row r="21346" spans="1:1" hidden="1">
      <c r="A21346" s="5"/>
    </row>
    <row r="21347" spans="1:1" hidden="1">
      <c r="A21347" s="5"/>
    </row>
    <row r="21348" spans="1:1" hidden="1">
      <c r="A21348" s="5"/>
    </row>
    <row r="21349" spans="1:1" hidden="1">
      <c r="A21349" s="5"/>
    </row>
    <row r="21350" spans="1:1" hidden="1">
      <c r="A21350" s="5"/>
    </row>
    <row r="21351" spans="1:1" hidden="1">
      <c r="A21351" s="5"/>
    </row>
    <row r="21352" spans="1:1" hidden="1">
      <c r="A21352" s="5"/>
    </row>
    <row r="21353" spans="1:1" hidden="1">
      <c r="A21353" s="5"/>
    </row>
    <row r="21354" spans="1:1" hidden="1">
      <c r="A21354" s="5"/>
    </row>
    <row r="21355" spans="1:1" hidden="1">
      <c r="A21355" s="5"/>
    </row>
    <row r="21356" spans="1:1" hidden="1">
      <c r="A21356" s="5"/>
    </row>
    <row r="21357" spans="1:1" hidden="1">
      <c r="A21357" s="5"/>
    </row>
    <row r="21358" spans="1:1" hidden="1">
      <c r="A21358" s="5"/>
    </row>
    <row r="21359" spans="1:1" hidden="1">
      <c r="A21359" s="5"/>
    </row>
    <row r="21360" spans="1:1" hidden="1">
      <c r="A21360" s="5"/>
    </row>
    <row r="21361" spans="1:1" hidden="1">
      <c r="A21361" s="5"/>
    </row>
    <row r="21362" spans="1:1" hidden="1">
      <c r="A21362" s="5"/>
    </row>
    <row r="21363" spans="1:1" hidden="1">
      <c r="A21363" s="5"/>
    </row>
    <row r="21364" spans="1:1" hidden="1">
      <c r="A21364" s="5"/>
    </row>
    <row r="21365" spans="1:1" hidden="1">
      <c r="A21365" s="5"/>
    </row>
    <row r="21366" spans="1:1" hidden="1">
      <c r="A21366" s="5"/>
    </row>
    <row r="21367" spans="1:1" hidden="1">
      <c r="A21367" s="5"/>
    </row>
    <row r="21368" spans="1:1" hidden="1">
      <c r="A21368" s="5"/>
    </row>
    <row r="21369" spans="1:1" hidden="1">
      <c r="A21369" s="5"/>
    </row>
    <row r="21370" spans="1:1" hidden="1">
      <c r="A21370" s="5"/>
    </row>
    <row r="21371" spans="1:1" hidden="1">
      <c r="A21371" s="5"/>
    </row>
    <row r="21372" spans="1:1" hidden="1">
      <c r="A21372" s="5"/>
    </row>
    <row r="21373" spans="1:1" hidden="1">
      <c r="A21373" s="5"/>
    </row>
    <row r="21374" spans="1:1" hidden="1">
      <c r="A21374" s="5"/>
    </row>
    <row r="21375" spans="1:1" hidden="1">
      <c r="A21375" s="5"/>
    </row>
    <row r="21376" spans="1:1" hidden="1">
      <c r="A21376" s="5"/>
    </row>
    <row r="21377" spans="1:1" hidden="1">
      <c r="A21377" s="5"/>
    </row>
    <row r="21378" spans="1:1" hidden="1">
      <c r="A21378" s="5"/>
    </row>
    <row r="21379" spans="1:1" hidden="1">
      <c r="A21379" s="5"/>
    </row>
    <row r="21380" spans="1:1" hidden="1">
      <c r="A21380" s="5"/>
    </row>
    <row r="21381" spans="1:1" hidden="1">
      <c r="A21381" s="5"/>
    </row>
    <row r="21382" spans="1:1" hidden="1">
      <c r="A21382" s="5"/>
    </row>
    <row r="21383" spans="1:1" hidden="1">
      <c r="A21383" s="5"/>
    </row>
    <row r="21384" spans="1:1" hidden="1">
      <c r="A21384" s="5"/>
    </row>
    <row r="21385" spans="1:1" hidden="1">
      <c r="A21385" s="5"/>
    </row>
    <row r="21386" spans="1:1" hidden="1">
      <c r="A21386" s="5"/>
    </row>
    <row r="21387" spans="1:1" hidden="1">
      <c r="A21387" s="5"/>
    </row>
    <row r="21388" spans="1:1" hidden="1">
      <c r="A21388" s="5"/>
    </row>
    <row r="21389" spans="1:1" hidden="1">
      <c r="A21389" s="5"/>
    </row>
    <row r="21390" spans="1:1" hidden="1">
      <c r="A21390" s="5"/>
    </row>
    <row r="21391" spans="1:1" hidden="1">
      <c r="A21391" s="5"/>
    </row>
    <row r="21392" spans="1:1" hidden="1">
      <c r="A21392" s="5"/>
    </row>
    <row r="21393" spans="1:1" hidden="1">
      <c r="A21393" s="5"/>
    </row>
    <row r="21394" spans="1:1" hidden="1">
      <c r="A21394" s="5"/>
    </row>
    <row r="21395" spans="1:1" hidden="1">
      <c r="A21395" s="5"/>
    </row>
    <row r="21396" spans="1:1" hidden="1">
      <c r="A21396" s="5"/>
    </row>
    <row r="21397" spans="1:1" hidden="1">
      <c r="A21397" s="5"/>
    </row>
    <row r="21398" spans="1:1" hidden="1">
      <c r="A21398" s="5"/>
    </row>
    <row r="21399" spans="1:1" hidden="1">
      <c r="A21399" s="5"/>
    </row>
    <row r="21400" spans="1:1" hidden="1">
      <c r="A21400" s="5"/>
    </row>
    <row r="21401" spans="1:1" hidden="1">
      <c r="A21401" s="5"/>
    </row>
    <row r="21402" spans="1:1" hidden="1">
      <c r="A21402" s="5"/>
    </row>
    <row r="21403" spans="1:1" hidden="1">
      <c r="A21403" s="5"/>
    </row>
    <row r="21404" spans="1:1" hidden="1">
      <c r="A21404" s="5"/>
    </row>
    <row r="21405" spans="1:1" hidden="1">
      <c r="A21405" s="5"/>
    </row>
    <row r="21406" spans="1:1" hidden="1">
      <c r="A21406" s="5"/>
    </row>
    <row r="21407" spans="1:1" hidden="1">
      <c r="A21407" s="5"/>
    </row>
    <row r="21408" spans="1:1" hidden="1">
      <c r="A21408" s="5"/>
    </row>
    <row r="21409" spans="1:1" hidden="1">
      <c r="A21409" s="5"/>
    </row>
    <row r="21410" spans="1:1" hidden="1">
      <c r="A21410" s="5"/>
    </row>
    <row r="21411" spans="1:1" hidden="1">
      <c r="A21411" s="5"/>
    </row>
    <row r="21412" spans="1:1" hidden="1">
      <c r="A21412" s="5"/>
    </row>
    <row r="21413" spans="1:1" hidden="1">
      <c r="A21413" s="5"/>
    </row>
    <row r="21414" spans="1:1" hidden="1">
      <c r="A21414" s="5"/>
    </row>
    <row r="21415" spans="1:1" hidden="1">
      <c r="A21415" s="5"/>
    </row>
    <row r="21416" spans="1:1" hidden="1">
      <c r="A21416" s="5"/>
    </row>
    <row r="21417" spans="1:1" hidden="1">
      <c r="A21417" s="5"/>
    </row>
    <row r="21418" spans="1:1" hidden="1">
      <c r="A21418" s="5"/>
    </row>
    <row r="21419" spans="1:1" hidden="1">
      <c r="A21419" s="5"/>
    </row>
    <row r="21420" spans="1:1" hidden="1">
      <c r="A21420" s="5"/>
    </row>
    <row r="21421" spans="1:1" hidden="1">
      <c r="A21421" s="5"/>
    </row>
    <row r="21422" spans="1:1" hidden="1">
      <c r="A21422" s="5"/>
    </row>
    <row r="21423" spans="1:1" hidden="1">
      <c r="A21423" s="5"/>
    </row>
    <row r="21424" spans="1:1" hidden="1">
      <c r="A21424" s="5"/>
    </row>
    <row r="21425" spans="1:1" hidden="1">
      <c r="A21425" s="5"/>
    </row>
    <row r="21426" spans="1:1" hidden="1">
      <c r="A21426" s="5"/>
    </row>
    <row r="21427" spans="1:1" hidden="1">
      <c r="A21427" s="5"/>
    </row>
    <row r="21428" spans="1:1" hidden="1">
      <c r="A21428" s="5"/>
    </row>
    <row r="21429" spans="1:1" hidden="1">
      <c r="A21429" s="5"/>
    </row>
    <row r="21430" spans="1:1" hidden="1">
      <c r="A21430" s="5"/>
    </row>
    <row r="21431" spans="1:1" hidden="1">
      <c r="A21431" s="5"/>
    </row>
    <row r="21432" spans="1:1" hidden="1">
      <c r="A21432" s="5"/>
    </row>
    <row r="21433" spans="1:1" hidden="1">
      <c r="A21433" s="5"/>
    </row>
    <row r="21434" spans="1:1" hidden="1">
      <c r="A21434" s="5"/>
    </row>
    <row r="21435" spans="1:1" hidden="1">
      <c r="A21435" s="5"/>
    </row>
    <row r="21436" spans="1:1" hidden="1">
      <c r="A21436" s="5"/>
    </row>
    <row r="21437" spans="1:1" hidden="1">
      <c r="A21437" s="5"/>
    </row>
    <row r="21438" spans="1:1" hidden="1">
      <c r="A21438" s="5"/>
    </row>
    <row r="21439" spans="1:1" hidden="1">
      <c r="A21439" s="5"/>
    </row>
    <row r="21440" spans="1:1" hidden="1">
      <c r="A21440" s="5"/>
    </row>
    <row r="21441" spans="1:1" hidden="1">
      <c r="A21441" s="5"/>
    </row>
    <row r="21442" spans="1:1" hidden="1">
      <c r="A21442" s="5"/>
    </row>
    <row r="21443" spans="1:1" hidden="1">
      <c r="A21443" s="5"/>
    </row>
    <row r="21444" spans="1:1" hidden="1">
      <c r="A21444" s="5"/>
    </row>
    <row r="21445" spans="1:1" hidden="1">
      <c r="A21445" s="5"/>
    </row>
    <row r="21446" spans="1:1" hidden="1">
      <c r="A21446" s="5"/>
    </row>
    <row r="21447" spans="1:1" hidden="1">
      <c r="A21447" s="5"/>
    </row>
    <row r="21448" spans="1:1" hidden="1">
      <c r="A21448" s="5"/>
    </row>
    <row r="21449" spans="1:1" hidden="1">
      <c r="A21449" s="5"/>
    </row>
    <row r="21450" spans="1:1" hidden="1">
      <c r="A21450" s="5"/>
    </row>
    <row r="21451" spans="1:1" hidden="1">
      <c r="A21451" s="5"/>
    </row>
    <row r="21452" spans="1:1" hidden="1">
      <c r="A21452" s="5"/>
    </row>
    <row r="21453" spans="1:1" hidden="1">
      <c r="A21453" s="5"/>
    </row>
    <row r="21454" spans="1:1" hidden="1">
      <c r="A21454" s="5"/>
    </row>
    <row r="21455" spans="1:1" hidden="1">
      <c r="A21455" s="5"/>
    </row>
    <row r="21456" spans="1:1" hidden="1">
      <c r="A21456" s="5"/>
    </row>
    <row r="21457" spans="1:1" hidden="1">
      <c r="A21457" s="5"/>
    </row>
    <row r="21458" spans="1:1" hidden="1">
      <c r="A21458" s="5"/>
    </row>
    <row r="21459" spans="1:1" hidden="1">
      <c r="A21459" s="5"/>
    </row>
    <row r="21460" spans="1:1" hidden="1">
      <c r="A21460" s="5"/>
    </row>
    <row r="21461" spans="1:1" hidden="1">
      <c r="A21461" s="5"/>
    </row>
    <row r="21462" spans="1:1" hidden="1">
      <c r="A21462" s="5"/>
    </row>
    <row r="21463" spans="1:1" hidden="1">
      <c r="A21463" s="5"/>
    </row>
    <row r="21464" spans="1:1" hidden="1">
      <c r="A21464" s="5"/>
    </row>
    <row r="21465" spans="1:1" hidden="1">
      <c r="A21465" s="5"/>
    </row>
    <row r="21466" spans="1:1" hidden="1">
      <c r="A21466" s="5"/>
    </row>
    <row r="21467" spans="1:1" hidden="1">
      <c r="A21467" s="5"/>
    </row>
    <row r="21468" spans="1:1" hidden="1">
      <c r="A21468" s="5"/>
    </row>
    <row r="21469" spans="1:1" hidden="1">
      <c r="A21469" s="5"/>
    </row>
    <row r="21470" spans="1:1" hidden="1">
      <c r="A21470" s="5"/>
    </row>
    <row r="21471" spans="1:1" hidden="1">
      <c r="A21471" s="5"/>
    </row>
    <row r="21472" spans="1:1" hidden="1">
      <c r="A21472" s="5"/>
    </row>
    <row r="21473" spans="1:1" hidden="1">
      <c r="A21473" s="5"/>
    </row>
    <row r="21474" spans="1:1" hidden="1">
      <c r="A21474" s="5"/>
    </row>
    <row r="21475" spans="1:1" hidden="1">
      <c r="A21475" s="5"/>
    </row>
    <row r="21476" spans="1:1" hidden="1">
      <c r="A21476" s="5"/>
    </row>
    <row r="21477" spans="1:1" hidden="1">
      <c r="A21477" s="5"/>
    </row>
    <row r="21478" spans="1:1" hidden="1">
      <c r="A21478" s="5"/>
    </row>
    <row r="21479" spans="1:1" hidden="1">
      <c r="A21479" s="5"/>
    </row>
    <row r="21480" spans="1:1" hidden="1">
      <c r="A21480" s="5"/>
    </row>
    <row r="21481" spans="1:1" hidden="1">
      <c r="A21481" s="5"/>
    </row>
    <row r="21482" spans="1:1" hidden="1">
      <c r="A21482" s="5"/>
    </row>
    <row r="21483" spans="1:1" hidden="1">
      <c r="A21483" s="5"/>
    </row>
    <row r="21484" spans="1:1" hidden="1">
      <c r="A21484" s="5"/>
    </row>
    <row r="21485" spans="1:1" hidden="1">
      <c r="A21485" s="5"/>
    </row>
    <row r="21486" spans="1:1" hidden="1">
      <c r="A21486" s="5"/>
    </row>
    <row r="21487" spans="1:1" hidden="1">
      <c r="A21487" s="5"/>
    </row>
    <row r="21488" spans="1:1" hidden="1">
      <c r="A21488" s="5"/>
    </row>
    <row r="21489" spans="1:1" hidden="1">
      <c r="A21489" s="5"/>
    </row>
    <row r="21490" spans="1:1" hidden="1">
      <c r="A21490" s="5"/>
    </row>
    <row r="21491" spans="1:1" hidden="1">
      <c r="A21491" s="5"/>
    </row>
    <row r="21492" spans="1:1" hidden="1">
      <c r="A21492" s="5"/>
    </row>
    <row r="21493" spans="1:1" hidden="1">
      <c r="A21493" s="5"/>
    </row>
    <row r="21494" spans="1:1" hidden="1">
      <c r="A21494" s="5"/>
    </row>
    <row r="21495" spans="1:1" hidden="1">
      <c r="A21495" s="5"/>
    </row>
    <row r="21496" spans="1:1" hidden="1">
      <c r="A21496" s="5"/>
    </row>
    <row r="21497" spans="1:1" hidden="1">
      <c r="A21497" s="5"/>
    </row>
    <row r="21498" spans="1:1" hidden="1">
      <c r="A21498" s="5"/>
    </row>
    <row r="21499" spans="1:1" hidden="1">
      <c r="A21499" s="5"/>
    </row>
    <row r="21500" spans="1:1" hidden="1">
      <c r="A21500" s="5"/>
    </row>
    <row r="21501" spans="1:1" hidden="1">
      <c r="A21501" s="5"/>
    </row>
    <row r="21502" spans="1:1" hidden="1">
      <c r="A21502" s="5"/>
    </row>
    <row r="21503" spans="1:1" hidden="1">
      <c r="A21503" s="5"/>
    </row>
    <row r="21504" spans="1:1" hidden="1">
      <c r="A21504" s="5"/>
    </row>
    <row r="21505" spans="1:1" hidden="1">
      <c r="A21505" s="5"/>
    </row>
    <row r="21506" spans="1:1" hidden="1">
      <c r="A21506" s="5"/>
    </row>
    <row r="21507" spans="1:1" hidden="1">
      <c r="A21507" s="5"/>
    </row>
    <row r="21508" spans="1:1" hidden="1">
      <c r="A21508" s="5"/>
    </row>
    <row r="21509" spans="1:1" hidden="1">
      <c r="A21509" s="5"/>
    </row>
    <row r="21510" spans="1:1" hidden="1">
      <c r="A21510" s="5"/>
    </row>
    <row r="21511" spans="1:1" hidden="1">
      <c r="A21511" s="5"/>
    </row>
    <row r="21512" spans="1:1" hidden="1">
      <c r="A21512" s="5"/>
    </row>
    <row r="21513" spans="1:1" hidden="1">
      <c r="A21513" s="5"/>
    </row>
    <row r="21514" spans="1:1" hidden="1">
      <c r="A21514" s="5"/>
    </row>
    <row r="21515" spans="1:1" hidden="1">
      <c r="A21515" s="5"/>
    </row>
    <row r="21516" spans="1:1" hidden="1">
      <c r="A21516" s="5"/>
    </row>
    <row r="21517" spans="1:1" hidden="1">
      <c r="A21517" s="5"/>
    </row>
    <row r="21518" spans="1:1" hidden="1">
      <c r="A21518" s="5"/>
    </row>
    <row r="21519" spans="1:1" hidden="1">
      <c r="A21519" s="5"/>
    </row>
    <row r="21520" spans="1:1" hidden="1">
      <c r="A21520" s="5"/>
    </row>
    <row r="21521" spans="1:1" hidden="1">
      <c r="A21521" s="5"/>
    </row>
    <row r="21522" spans="1:1" hidden="1">
      <c r="A21522" s="5"/>
    </row>
    <row r="21523" spans="1:1" hidden="1">
      <c r="A21523" s="5"/>
    </row>
    <row r="21524" spans="1:1" hidden="1">
      <c r="A21524" s="5"/>
    </row>
    <row r="21525" spans="1:1" hidden="1">
      <c r="A21525" s="5"/>
    </row>
    <row r="21526" spans="1:1" hidden="1">
      <c r="A21526" s="5"/>
    </row>
    <row r="21527" spans="1:1" hidden="1">
      <c r="A21527" s="5"/>
    </row>
    <row r="21528" spans="1:1" hidden="1">
      <c r="A21528" s="5"/>
    </row>
    <row r="21529" spans="1:1" hidden="1">
      <c r="A21529" s="5"/>
    </row>
    <row r="21530" spans="1:1" hidden="1">
      <c r="A21530" s="5"/>
    </row>
    <row r="21531" spans="1:1" hidden="1">
      <c r="A21531" s="5"/>
    </row>
    <row r="21532" spans="1:1" hidden="1">
      <c r="A21532" s="5"/>
    </row>
    <row r="21533" spans="1:1" hidden="1">
      <c r="A21533" s="5"/>
    </row>
    <row r="21534" spans="1:1" hidden="1">
      <c r="A21534" s="5"/>
    </row>
    <row r="21535" spans="1:1" hidden="1">
      <c r="A21535" s="5"/>
    </row>
    <row r="21536" spans="1:1" hidden="1">
      <c r="A21536" s="5"/>
    </row>
    <row r="21537" spans="1:1" hidden="1">
      <c r="A21537" s="5"/>
    </row>
    <row r="21538" spans="1:1" hidden="1">
      <c r="A21538" s="5"/>
    </row>
    <row r="21539" spans="1:1" hidden="1">
      <c r="A21539" s="5"/>
    </row>
    <row r="21540" spans="1:1" hidden="1">
      <c r="A21540" s="5"/>
    </row>
    <row r="21541" spans="1:1" hidden="1">
      <c r="A21541" s="5"/>
    </row>
    <row r="21542" spans="1:1" hidden="1">
      <c r="A21542" s="5"/>
    </row>
    <row r="21543" spans="1:1" hidden="1">
      <c r="A21543" s="5"/>
    </row>
    <row r="21544" spans="1:1" hidden="1">
      <c r="A21544" s="5"/>
    </row>
    <row r="21545" spans="1:1" hidden="1">
      <c r="A21545" s="5"/>
    </row>
    <row r="21546" spans="1:1" hidden="1">
      <c r="A21546" s="5"/>
    </row>
    <row r="21547" spans="1:1" hidden="1">
      <c r="A21547" s="5"/>
    </row>
    <row r="21548" spans="1:1" hidden="1">
      <c r="A21548" s="5"/>
    </row>
    <row r="21549" spans="1:1" hidden="1">
      <c r="A21549" s="5"/>
    </row>
    <row r="21550" spans="1:1" hidden="1">
      <c r="A21550" s="5"/>
    </row>
    <row r="21551" spans="1:1" hidden="1">
      <c r="A21551" s="5"/>
    </row>
    <row r="21552" spans="1:1" hidden="1">
      <c r="A21552" s="5"/>
    </row>
    <row r="21553" spans="1:1" hidden="1">
      <c r="A21553" s="5"/>
    </row>
    <row r="21554" spans="1:1" hidden="1">
      <c r="A21554" s="5"/>
    </row>
    <row r="21555" spans="1:1" hidden="1">
      <c r="A21555" s="5"/>
    </row>
    <row r="21556" spans="1:1" hidden="1">
      <c r="A21556" s="5"/>
    </row>
    <row r="21557" spans="1:1" hidden="1">
      <c r="A21557" s="5"/>
    </row>
    <row r="21558" spans="1:1" hidden="1">
      <c r="A21558" s="5"/>
    </row>
    <row r="21559" spans="1:1" hidden="1">
      <c r="A21559" s="5"/>
    </row>
    <row r="21560" spans="1:1" hidden="1">
      <c r="A21560" s="5"/>
    </row>
    <row r="21561" spans="1:1" hidden="1">
      <c r="A21561" s="5"/>
    </row>
    <row r="21562" spans="1:1" hidden="1">
      <c r="A21562" s="5"/>
    </row>
    <row r="21563" spans="1:1" hidden="1">
      <c r="A21563" s="5"/>
    </row>
    <row r="21564" spans="1:1" hidden="1">
      <c r="A21564" s="5"/>
    </row>
    <row r="21565" spans="1:1" hidden="1">
      <c r="A21565" s="5"/>
    </row>
    <row r="21566" spans="1:1" hidden="1">
      <c r="A21566" s="5"/>
    </row>
    <row r="21567" spans="1:1" hidden="1">
      <c r="A21567" s="5"/>
    </row>
    <row r="21568" spans="1:1" hidden="1">
      <c r="A21568" s="5"/>
    </row>
    <row r="21569" spans="1:1" hidden="1">
      <c r="A21569" s="5"/>
    </row>
    <row r="21570" spans="1:1" hidden="1">
      <c r="A21570" s="5"/>
    </row>
    <row r="21571" spans="1:1" hidden="1">
      <c r="A21571" s="5"/>
    </row>
    <row r="21572" spans="1:1" hidden="1">
      <c r="A21572" s="5"/>
    </row>
    <row r="21573" spans="1:1" hidden="1">
      <c r="A21573" s="5"/>
    </row>
    <row r="21574" spans="1:1" hidden="1">
      <c r="A21574" s="5"/>
    </row>
    <row r="21575" spans="1:1" hidden="1">
      <c r="A21575" s="5"/>
    </row>
    <row r="21576" spans="1:1" hidden="1">
      <c r="A21576" s="5"/>
    </row>
    <row r="21577" spans="1:1" hidden="1">
      <c r="A21577" s="5"/>
    </row>
    <row r="21578" spans="1:1" hidden="1">
      <c r="A21578" s="5"/>
    </row>
    <row r="21579" spans="1:1" hidden="1">
      <c r="A21579" s="5"/>
    </row>
    <row r="21580" spans="1:1" hidden="1">
      <c r="A21580" s="5"/>
    </row>
    <row r="21581" spans="1:1" hidden="1">
      <c r="A21581" s="5"/>
    </row>
    <row r="21582" spans="1:1" hidden="1">
      <c r="A21582" s="5"/>
    </row>
    <row r="21583" spans="1:1" hidden="1">
      <c r="A21583" s="5"/>
    </row>
    <row r="21584" spans="1:1" hidden="1">
      <c r="A21584" s="5"/>
    </row>
    <row r="21585" spans="1:1" hidden="1">
      <c r="A21585" s="5"/>
    </row>
    <row r="21586" spans="1:1" hidden="1">
      <c r="A21586" s="5"/>
    </row>
    <row r="21587" spans="1:1" hidden="1">
      <c r="A21587" s="5"/>
    </row>
    <row r="21588" spans="1:1" hidden="1">
      <c r="A21588" s="5"/>
    </row>
    <row r="21589" spans="1:1" hidden="1">
      <c r="A21589" s="5"/>
    </row>
    <row r="21590" spans="1:1" hidden="1">
      <c r="A21590" s="5"/>
    </row>
    <row r="21591" spans="1:1" hidden="1">
      <c r="A21591" s="5"/>
    </row>
    <row r="21592" spans="1:1" hidden="1">
      <c r="A21592" s="5"/>
    </row>
    <row r="21593" spans="1:1" hidden="1">
      <c r="A21593" s="5"/>
    </row>
    <row r="21594" spans="1:1" hidden="1">
      <c r="A21594" s="5"/>
    </row>
    <row r="21595" spans="1:1" hidden="1">
      <c r="A21595" s="5"/>
    </row>
    <row r="21596" spans="1:1" hidden="1">
      <c r="A21596" s="5"/>
    </row>
    <row r="21597" spans="1:1" hidden="1">
      <c r="A21597" s="5"/>
    </row>
    <row r="21598" spans="1:1" hidden="1">
      <c r="A21598" s="5"/>
    </row>
    <row r="21599" spans="1:1" hidden="1">
      <c r="A21599" s="5"/>
    </row>
    <row r="21600" spans="1:1" hidden="1">
      <c r="A21600" s="5"/>
    </row>
    <row r="21601" spans="1:1" hidden="1">
      <c r="A21601" s="5"/>
    </row>
    <row r="21602" spans="1:1" hidden="1">
      <c r="A21602" s="5"/>
    </row>
    <row r="21603" spans="1:1" hidden="1">
      <c r="A21603" s="5"/>
    </row>
    <row r="21604" spans="1:1" hidden="1">
      <c r="A21604" s="5"/>
    </row>
    <row r="21605" spans="1:1" hidden="1">
      <c r="A21605" s="5"/>
    </row>
    <row r="21606" spans="1:1" hidden="1">
      <c r="A21606" s="5"/>
    </row>
    <row r="21607" spans="1:1" hidden="1">
      <c r="A21607" s="5"/>
    </row>
    <row r="21608" spans="1:1" hidden="1">
      <c r="A21608" s="5"/>
    </row>
    <row r="21609" spans="1:1" hidden="1">
      <c r="A21609" s="5"/>
    </row>
    <row r="21610" spans="1:1" hidden="1">
      <c r="A21610" s="5"/>
    </row>
    <row r="21611" spans="1:1" hidden="1">
      <c r="A21611" s="5"/>
    </row>
    <row r="21612" spans="1:1" hidden="1">
      <c r="A21612" s="5"/>
    </row>
    <row r="21613" spans="1:1" hidden="1">
      <c r="A21613" s="5"/>
    </row>
    <row r="21614" spans="1:1" hidden="1">
      <c r="A21614" s="5"/>
    </row>
    <row r="21615" spans="1:1" hidden="1">
      <c r="A21615" s="5"/>
    </row>
    <row r="21616" spans="1:1" hidden="1">
      <c r="A21616" s="5"/>
    </row>
    <row r="21617" spans="1:1" hidden="1">
      <c r="A21617" s="5"/>
    </row>
    <row r="21618" spans="1:1" hidden="1">
      <c r="A21618" s="5"/>
    </row>
    <row r="21619" spans="1:1" hidden="1">
      <c r="A21619" s="5"/>
    </row>
    <row r="21620" spans="1:1" hidden="1">
      <c r="A21620" s="5"/>
    </row>
    <row r="21621" spans="1:1" hidden="1">
      <c r="A21621" s="5"/>
    </row>
    <row r="21622" spans="1:1" hidden="1">
      <c r="A21622" s="5"/>
    </row>
    <row r="21623" spans="1:1" hidden="1">
      <c r="A21623" s="5"/>
    </row>
    <row r="21624" spans="1:1" hidden="1">
      <c r="A21624" s="5"/>
    </row>
    <row r="21625" spans="1:1" hidden="1">
      <c r="A21625" s="5"/>
    </row>
    <row r="21626" spans="1:1" hidden="1">
      <c r="A21626" s="5"/>
    </row>
    <row r="21627" spans="1:1" hidden="1">
      <c r="A21627" s="5"/>
    </row>
    <row r="21628" spans="1:1" hidden="1">
      <c r="A21628" s="5"/>
    </row>
    <row r="21629" spans="1:1" hidden="1">
      <c r="A21629" s="5"/>
    </row>
    <row r="21630" spans="1:1" hidden="1">
      <c r="A21630" s="5"/>
    </row>
    <row r="21631" spans="1:1" hidden="1">
      <c r="A21631" s="5"/>
    </row>
    <row r="21632" spans="1:1" hidden="1">
      <c r="A21632" s="5"/>
    </row>
    <row r="21633" spans="1:1" hidden="1">
      <c r="A21633" s="5"/>
    </row>
    <row r="21634" spans="1:1" hidden="1">
      <c r="A21634" s="5"/>
    </row>
    <row r="21635" spans="1:1" hidden="1">
      <c r="A21635" s="5"/>
    </row>
    <row r="21636" spans="1:1" hidden="1">
      <c r="A21636" s="5"/>
    </row>
    <row r="21637" spans="1:1" hidden="1">
      <c r="A21637" s="5"/>
    </row>
    <row r="21638" spans="1:1" hidden="1">
      <c r="A21638" s="5"/>
    </row>
    <row r="21639" spans="1:1" hidden="1">
      <c r="A21639" s="5"/>
    </row>
    <row r="21640" spans="1:1" hidden="1">
      <c r="A21640" s="5"/>
    </row>
    <row r="21641" spans="1:1" hidden="1">
      <c r="A21641" s="5"/>
    </row>
    <row r="21642" spans="1:1" hidden="1">
      <c r="A21642" s="5"/>
    </row>
    <row r="21643" spans="1:1" hidden="1">
      <c r="A21643" s="5"/>
    </row>
    <row r="21644" spans="1:1" hidden="1">
      <c r="A21644" s="5"/>
    </row>
    <row r="21645" spans="1:1" hidden="1">
      <c r="A21645" s="5"/>
    </row>
    <row r="21646" spans="1:1" hidden="1">
      <c r="A21646" s="5"/>
    </row>
    <row r="21647" spans="1:1" hidden="1">
      <c r="A21647" s="5"/>
    </row>
    <row r="21648" spans="1:1" hidden="1">
      <c r="A21648" s="5"/>
    </row>
    <row r="21649" spans="1:1" hidden="1">
      <c r="A21649" s="5"/>
    </row>
    <row r="21650" spans="1:1" hidden="1">
      <c r="A21650" s="5"/>
    </row>
    <row r="21651" spans="1:1" hidden="1">
      <c r="A21651" s="5"/>
    </row>
    <row r="21652" spans="1:1" hidden="1">
      <c r="A21652" s="5"/>
    </row>
    <row r="21653" spans="1:1" hidden="1">
      <c r="A21653" s="5"/>
    </row>
    <row r="21654" spans="1:1" hidden="1">
      <c r="A21654" s="5"/>
    </row>
    <row r="21655" spans="1:1" hidden="1">
      <c r="A21655" s="5"/>
    </row>
    <row r="21656" spans="1:1" hidden="1">
      <c r="A21656" s="5"/>
    </row>
    <row r="21657" spans="1:1" hidden="1">
      <c r="A21657" s="5"/>
    </row>
    <row r="21658" spans="1:1" hidden="1">
      <c r="A21658" s="5"/>
    </row>
    <row r="21659" spans="1:1" hidden="1">
      <c r="A21659" s="5"/>
    </row>
    <row r="21660" spans="1:1" hidden="1">
      <c r="A21660" s="5"/>
    </row>
    <row r="21661" spans="1:1" hidden="1">
      <c r="A21661" s="5"/>
    </row>
    <row r="21662" spans="1:1" hidden="1">
      <c r="A21662" s="5"/>
    </row>
    <row r="21663" spans="1:1" hidden="1">
      <c r="A21663" s="5"/>
    </row>
    <row r="21664" spans="1:1" hidden="1">
      <c r="A21664" s="5"/>
    </row>
    <row r="21665" spans="1:1" hidden="1">
      <c r="A21665" s="5"/>
    </row>
    <row r="21666" spans="1:1" hidden="1">
      <c r="A21666" s="5"/>
    </row>
    <row r="21667" spans="1:1" hidden="1">
      <c r="A21667" s="5"/>
    </row>
    <row r="21668" spans="1:1" hidden="1">
      <c r="A21668" s="5"/>
    </row>
    <row r="21669" spans="1:1" hidden="1">
      <c r="A21669" s="5"/>
    </row>
    <row r="21670" spans="1:1" hidden="1">
      <c r="A21670" s="5"/>
    </row>
    <row r="21671" spans="1:1" hidden="1">
      <c r="A21671" s="5"/>
    </row>
    <row r="21672" spans="1:1" hidden="1">
      <c r="A21672" s="5"/>
    </row>
    <row r="21673" spans="1:1" hidden="1">
      <c r="A21673" s="5"/>
    </row>
    <row r="21674" spans="1:1" hidden="1">
      <c r="A21674" s="5"/>
    </row>
    <row r="21675" spans="1:1" hidden="1">
      <c r="A21675" s="5"/>
    </row>
    <row r="21676" spans="1:1" hidden="1">
      <c r="A21676" s="5"/>
    </row>
    <row r="21677" spans="1:1" hidden="1">
      <c r="A21677" s="5"/>
    </row>
    <row r="21678" spans="1:1" hidden="1">
      <c r="A21678" s="5"/>
    </row>
    <row r="21679" spans="1:1" hidden="1">
      <c r="A21679" s="5"/>
    </row>
    <row r="21680" spans="1:1" hidden="1">
      <c r="A21680" s="5"/>
    </row>
    <row r="21681" spans="1:1" hidden="1">
      <c r="A21681" s="5"/>
    </row>
    <row r="21682" spans="1:1" hidden="1">
      <c r="A21682" s="5"/>
    </row>
    <row r="21683" spans="1:1" hidden="1">
      <c r="A21683" s="5"/>
    </row>
    <row r="21684" spans="1:1" hidden="1">
      <c r="A21684" s="5"/>
    </row>
    <row r="21685" spans="1:1" hidden="1">
      <c r="A21685" s="5"/>
    </row>
    <row r="21686" spans="1:1" hidden="1">
      <c r="A21686" s="5"/>
    </row>
    <row r="21687" spans="1:1" hidden="1">
      <c r="A21687" s="5"/>
    </row>
    <row r="21688" spans="1:1" hidden="1">
      <c r="A21688" s="5"/>
    </row>
    <row r="21689" spans="1:1" hidden="1">
      <c r="A21689" s="5"/>
    </row>
    <row r="21690" spans="1:1" hidden="1">
      <c r="A21690" s="5"/>
    </row>
    <row r="21691" spans="1:1" hidden="1">
      <c r="A21691" s="5"/>
    </row>
    <row r="21692" spans="1:1" hidden="1">
      <c r="A21692" s="5"/>
    </row>
    <row r="21693" spans="1:1" hidden="1">
      <c r="A21693" s="5"/>
    </row>
    <row r="21694" spans="1:1" hidden="1">
      <c r="A21694" s="5"/>
    </row>
    <row r="21695" spans="1:1" hidden="1">
      <c r="A21695" s="5"/>
    </row>
    <row r="21696" spans="1:1" hidden="1">
      <c r="A21696" s="5"/>
    </row>
    <row r="21697" spans="1:1" hidden="1">
      <c r="A21697" s="5"/>
    </row>
    <row r="21698" spans="1:1" hidden="1">
      <c r="A21698" s="5"/>
    </row>
    <row r="21699" spans="1:1" hidden="1">
      <c r="A21699" s="5"/>
    </row>
    <row r="21700" spans="1:1" hidden="1">
      <c r="A21700" s="5"/>
    </row>
    <row r="21701" spans="1:1" hidden="1">
      <c r="A21701" s="5"/>
    </row>
    <row r="21702" spans="1:1" hidden="1">
      <c r="A21702" s="5"/>
    </row>
    <row r="21703" spans="1:1" hidden="1">
      <c r="A21703" s="5"/>
    </row>
    <row r="21704" spans="1:1" hidden="1">
      <c r="A21704" s="5"/>
    </row>
    <row r="21705" spans="1:1" hidden="1">
      <c r="A21705" s="5"/>
    </row>
    <row r="21706" spans="1:1" hidden="1">
      <c r="A21706" s="5"/>
    </row>
    <row r="21707" spans="1:1" hidden="1">
      <c r="A21707" s="5"/>
    </row>
    <row r="21708" spans="1:1" hidden="1">
      <c r="A21708" s="5"/>
    </row>
    <row r="21709" spans="1:1" hidden="1">
      <c r="A21709" s="5"/>
    </row>
    <row r="21710" spans="1:1" hidden="1">
      <c r="A21710" s="5"/>
    </row>
    <row r="21711" spans="1:1" hidden="1">
      <c r="A21711" s="5"/>
    </row>
    <row r="21712" spans="1:1" hidden="1">
      <c r="A21712" s="5"/>
    </row>
    <row r="21713" spans="1:1" hidden="1">
      <c r="A21713" s="5"/>
    </row>
    <row r="21714" spans="1:1" hidden="1">
      <c r="A21714" s="5"/>
    </row>
    <row r="21715" spans="1:1" hidden="1">
      <c r="A21715" s="5"/>
    </row>
    <row r="21716" spans="1:1" hidden="1">
      <c r="A21716" s="5"/>
    </row>
    <row r="21717" spans="1:1" hidden="1">
      <c r="A21717" s="5"/>
    </row>
    <row r="21718" spans="1:1" hidden="1">
      <c r="A21718" s="5"/>
    </row>
    <row r="21719" spans="1:1" hidden="1">
      <c r="A21719" s="5"/>
    </row>
    <row r="21720" spans="1:1" hidden="1">
      <c r="A21720" s="5"/>
    </row>
    <row r="21721" spans="1:1" hidden="1">
      <c r="A21721" s="5"/>
    </row>
    <row r="21722" spans="1:1" hidden="1">
      <c r="A21722" s="5"/>
    </row>
    <row r="21723" spans="1:1" hidden="1">
      <c r="A21723" s="5"/>
    </row>
    <row r="21724" spans="1:1" hidden="1">
      <c r="A21724" s="5"/>
    </row>
    <row r="21725" spans="1:1" hidden="1">
      <c r="A21725" s="5"/>
    </row>
    <row r="21726" spans="1:1" hidden="1">
      <c r="A21726" s="5"/>
    </row>
    <row r="21727" spans="1:1" hidden="1">
      <c r="A21727" s="5"/>
    </row>
    <row r="21728" spans="1:1" hidden="1">
      <c r="A21728" s="5"/>
    </row>
    <row r="21729" spans="1:1" hidden="1">
      <c r="A21729" s="5"/>
    </row>
    <row r="21730" spans="1:1" hidden="1">
      <c r="A21730" s="5"/>
    </row>
    <row r="21731" spans="1:1" hidden="1">
      <c r="A21731" s="5"/>
    </row>
    <row r="21732" spans="1:1" hidden="1">
      <c r="A21732" s="5"/>
    </row>
    <row r="21733" spans="1:1" hidden="1">
      <c r="A21733" s="5"/>
    </row>
    <row r="21734" spans="1:1" hidden="1">
      <c r="A21734" s="5"/>
    </row>
    <row r="21735" spans="1:1" hidden="1">
      <c r="A21735" s="5"/>
    </row>
    <row r="21736" spans="1:1" hidden="1">
      <c r="A21736" s="5"/>
    </row>
    <row r="21737" spans="1:1" hidden="1">
      <c r="A21737" s="5"/>
    </row>
    <row r="21738" spans="1:1" hidden="1">
      <c r="A21738" s="5"/>
    </row>
    <row r="21739" spans="1:1" hidden="1">
      <c r="A21739" s="5"/>
    </row>
    <row r="21740" spans="1:1" hidden="1">
      <c r="A21740" s="5"/>
    </row>
    <row r="21741" spans="1:1" hidden="1">
      <c r="A21741" s="5"/>
    </row>
    <row r="21742" spans="1:1" hidden="1">
      <c r="A21742" s="5"/>
    </row>
    <row r="21743" spans="1:1" hidden="1">
      <c r="A21743" s="5"/>
    </row>
    <row r="21744" spans="1:1" hidden="1">
      <c r="A21744" s="5"/>
    </row>
    <row r="21745" spans="1:1" hidden="1">
      <c r="A21745" s="5"/>
    </row>
    <row r="21746" spans="1:1" hidden="1">
      <c r="A21746" s="5"/>
    </row>
    <row r="21747" spans="1:1" hidden="1">
      <c r="A21747" s="5"/>
    </row>
    <row r="21748" spans="1:1" hidden="1">
      <c r="A21748" s="5"/>
    </row>
    <row r="21749" spans="1:1" hidden="1">
      <c r="A21749" s="5"/>
    </row>
    <row r="21750" spans="1:1" hidden="1">
      <c r="A21750" s="5"/>
    </row>
    <row r="21751" spans="1:1" hidden="1">
      <c r="A21751" s="5"/>
    </row>
    <row r="21752" spans="1:1" hidden="1">
      <c r="A21752" s="5"/>
    </row>
    <row r="21753" spans="1:1" hidden="1">
      <c r="A21753" s="5"/>
    </row>
    <row r="21754" spans="1:1" hidden="1">
      <c r="A21754" s="5"/>
    </row>
    <row r="21755" spans="1:1" hidden="1">
      <c r="A21755" s="5"/>
    </row>
    <row r="21756" spans="1:1" hidden="1">
      <c r="A21756" s="5"/>
    </row>
    <row r="21757" spans="1:1" hidden="1">
      <c r="A21757" s="5"/>
    </row>
    <row r="21758" spans="1:1" hidden="1">
      <c r="A21758" s="5"/>
    </row>
    <row r="21759" spans="1:1" hidden="1">
      <c r="A21759" s="5"/>
    </row>
    <row r="21760" spans="1:1" hidden="1">
      <c r="A21760" s="5"/>
    </row>
    <row r="21761" spans="1:1" hidden="1">
      <c r="A21761" s="5"/>
    </row>
    <row r="21762" spans="1:1" hidden="1">
      <c r="A21762" s="5"/>
    </row>
    <row r="21763" spans="1:1" hidden="1">
      <c r="A21763" s="5"/>
    </row>
    <row r="21764" spans="1:1" hidden="1">
      <c r="A21764" s="5"/>
    </row>
    <row r="21765" spans="1:1" hidden="1">
      <c r="A21765" s="5"/>
    </row>
    <row r="21766" spans="1:1" hidden="1">
      <c r="A21766" s="5"/>
    </row>
    <row r="21767" spans="1:1" hidden="1">
      <c r="A21767" s="5"/>
    </row>
    <row r="21768" spans="1:1" hidden="1">
      <c r="A21768" s="5"/>
    </row>
    <row r="21769" spans="1:1" hidden="1">
      <c r="A21769" s="5"/>
    </row>
    <row r="21770" spans="1:1" hidden="1">
      <c r="A21770" s="5"/>
    </row>
    <row r="21771" spans="1:1" hidden="1">
      <c r="A21771" s="5"/>
    </row>
    <row r="21772" spans="1:1" hidden="1">
      <c r="A21772" s="5"/>
    </row>
    <row r="21773" spans="1:1" hidden="1">
      <c r="A21773" s="5"/>
    </row>
    <row r="21774" spans="1:1" hidden="1">
      <c r="A21774" s="5"/>
    </row>
    <row r="21775" spans="1:1" hidden="1">
      <c r="A21775" s="5"/>
    </row>
    <row r="21776" spans="1:1" hidden="1">
      <c r="A21776" s="5"/>
    </row>
    <row r="21777" spans="1:1" hidden="1">
      <c r="A21777" s="5"/>
    </row>
    <row r="21778" spans="1:1" hidden="1">
      <c r="A21778" s="5"/>
    </row>
    <row r="21779" spans="1:1" hidden="1">
      <c r="A21779" s="5"/>
    </row>
    <row r="21780" spans="1:1" hidden="1">
      <c r="A21780" s="5"/>
    </row>
    <row r="21781" spans="1:1" hidden="1">
      <c r="A21781" s="5"/>
    </row>
    <row r="21782" spans="1:1" hidden="1">
      <c r="A21782" s="5"/>
    </row>
    <row r="21783" spans="1:1" hidden="1">
      <c r="A21783" s="5"/>
    </row>
    <row r="21784" spans="1:1" hidden="1">
      <c r="A21784" s="5"/>
    </row>
    <row r="21785" spans="1:1" hidden="1">
      <c r="A21785" s="5"/>
    </row>
    <row r="21786" spans="1:1" hidden="1">
      <c r="A21786" s="5"/>
    </row>
    <row r="21787" spans="1:1" hidden="1">
      <c r="A21787" s="5"/>
    </row>
    <row r="21788" spans="1:1" hidden="1">
      <c r="A21788" s="5"/>
    </row>
    <row r="21789" spans="1:1" hidden="1">
      <c r="A21789" s="5"/>
    </row>
    <row r="21790" spans="1:1" hidden="1">
      <c r="A21790" s="5"/>
    </row>
    <row r="21791" spans="1:1" hidden="1">
      <c r="A21791" s="5"/>
    </row>
    <row r="21792" spans="1:1" hidden="1">
      <c r="A21792" s="5"/>
    </row>
    <row r="21793" spans="1:1" hidden="1">
      <c r="A21793" s="5"/>
    </row>
    <row r="21794" spans="1:1" hidden="1">
      <c r="A21794" s="5"/>
    </row>
    <row r="21795" spans="1:1" hidden="1">
      <c r="A21795" s="5"/>
    </row>
    <row r="21796" spans="1:1" hidden="1">
      <c r="A21796" s="5"/>
    </row>
    <row r="21797" spans="1:1" hidden="1">
      <c r="A21797" s="5"/>
    </row>
    <row r="21798" spans="1:1" hidden="1">
      <c r="A21798" s="5"/>
    </row>
    <row r="21799" spans="1:1" hidden="1">
      <c r="A21799" s="5"/>
    </row>
    <row r="21800" spans="1:1" hidden="1">
      <c r="A21800" s="5"/>
    </row>
    <row r="21801" spans="1:1" hidden="1">
      <c r="A21801" s="5"/>
    </row>
    <row r="21802" spans="1:1" hidden="1">
      <c r="A21802" s="5"/>
    </row>
    <row r="21803" spans="1:1" hidden="1">
      <c r="A21803" s="5"/>
    </row>
    <row r="21804" spans="1:1" hidden="1">
      <c r="A21804" s="5"/>
    </row>
    <row r="21805" spans="1:1" hidden="1">
      <c r="A21805" s="5"/>
    </row>
    <row r="21806" spans="1:1" hidden="1">
      <c r="A21806" s="5"/>
    </row>
    <row r="21807" spans="1:1" hidden="1">
      <c r="A21807" s="5"/>
    </row>
    <row r="21808" spans="1:1" hidden="1">
      <c r="A21808" s="5"/>
    </row>
    <row r="21809" spans="1:1" hidden="1">
      <c r="A21809" s="5"/>
    </row>
    <row r="21810" spans="1:1" hidden="1">
      <c r="A21810" s="5"/>
    </row>
    <row r="21811" spans="1:1" hidden="1">
      <c r="A21811" s="5"/>
    </row>
    <row r="21812" spans="1:1" hidden="1">
      <c r="A21812" s="5"/>
    </row>
    <row r="21813" spans="1:1" hidden="1">
      <c r="A21813" s="5"/>
    </row>
    <row r="21814" spans="1:1" hidden="1">
      <c r="A21814" s="5"/>
    </row>
    <row r="21815" spans="1:1" hidden="1">
      <c r="A21815" s="5"/>
    </row>
    <row r="21816" spans="1:1" hidden="1">
      <c r="A21816" s="5"/>
    </row>
    <row r="21817" spans="1:1" hidden="1">
      <c r="A21817" s="5"/>
    </row>
    <row r="21818" spans="1:1" hidden="1">
      <c r="A21818" s="5"/>
    </row>
    <row r="21819" spans="1:1" hidden="1">
      <c r="A21819" s="5"/>
    </row>
    <row r="21820" spans="1:1" hidden="1">
      <c r="A21820" s="5"/>
    </row>
    <row r="21821" spans="1:1" hidden="1">
      <c r="A21821" s="5"/>
    </row>
    <row r="21822" spans="1:1" hidden="1">
      <c r="A21822" s="5"/>
    </row>
    <row r="21823" spans="1:1" hidden="1">
      <c r="A21823" s="5"/>
    </row>
    <row r="21824" spans="1:1" hidden="1">
      <c r="A21824" s="5"/>
    </row>
    <row r="21825" spans="1:1" hidden="1">
      <c r="A21825" s="5"/>
    </row>
    <row r="21826" spans="1:1" hidden="1">
      <c r="A21826" s="5"/>
    </row>
    <row r="21827" spans="1:1" hidden="1">
      <c r="A21827" s="5"/>
    </row>
    <row r="21828" spans="1:1" hidden="1">
      <c r="A21828" s="5"/>
    </row>
    <row r="21829" spans="1:1" hidden="1">
      <c r="A21829" s="5"/>
    </row>
    <row r="21830" spans="1:1" hidden="1">
      <c r="A21830" s="5"/>
    </row>
    <row r="21831" spans="1:1" hidden="1">
      <c r="A21831" s="5"/>
    </row>
    <row r="21832" spans="1:1" hidden="1">
      <c r="A21832" s="5"/>
    </row>
    <row r="21833" spans="1:1" hidden="1">
      <c r="A21833" s="5"/>
    </row>
    <row r="21834" spans="1:1" hidden="1">
      <c r="A21834" s="5"/>
    </row>
    <row r="21835" spans="1:1" hidden="1">
      <c r="A21835" s="5"/>
    </row>
    <row r="21836" spans="1:1" hidden="1">
      <c r="A21836" s="5"/>
    </row>
    <row r="21837" spans="1:1" hidden="1">
      <c r="A21837" s="5"/>
    </row>
    <row r="21838" spans="1:1" hidden="1">
      <c r="A21838" s="5"/>
    </row>
    <row r="21839" spans="1:1" hidden="1">
      <c r="A21839" s="5"/>
    </row>
    <row r="21840" spans="1:1" hidden="1">
      <c r="A21840" s="5"/>
    </row>
    <row r="21841" spans="1:1" hidden="1">
      <c r="A21841" s="5"/>
    </row>
    <row r="21842" spans="1:1" hidden="1">
      <c r="A21842" s="5"/>
    </row>
    <row r="21843" spans="1:1" hidden="1">
      <c r="A21843" s="5"/>
    </row>
    <row r="21844" spans="1:1" hidden="1">
      <c r="A21844" s="5"/>
    </row>
    <row r="21845" spans="1:1" hidden="1">
      <c r="A21845" s="5"/>
    </row>
    <row r="21846" spans="1:1" hidden="1">
      <c r="A21846" s="5"/>
    </row>
    <row r="21847" spans="1:1" hidden="1">
      <c r="A21847" s="5"/>
    </row>
    <row r="21848" spans="1:1" hidden="1">
      <c r="A21848" s="5"/>
    </row>
    <row r="21849" spans="1:1" hidden="1">
      <c r="A21849" s="5"/>
    </row>
    <row r="21850" spans="1:1" hidden="1">
      <c r="A21850" s="5"/>
    </row>
    <row r="21851" spans="1:1" hidden="1">
      <c r="A21851" s="5"/>
    </row>
    <row r="21852" spans="1:1" hidden="1">
      <c r="A21852" s="5"/>
    </row>
    <row r="21853" spans="1:1" hidden="1">
      <c r="A21853" s="5"/>
    </row>
    <row r="21854" spans="1:1" hidden="1">
      <c r="A21854" s="5"/>
    </row>
    <row r="21855" spans="1:1" hidden="1">
      <c r="A21855" s="5"/>
    </row>
    <row r="21856" spans="1:1" hidden="1">
      <c r="A21856" s="5"/>
    </row>
    <row r="21857" spans="1:1" hidden="1">
      <c r="A21857" s="5"/>
    </row>
    <row r="21858" spans="1:1" hidden="1">
      <c r="A21858" s="5"/>
    </row>
    <row r="21859" spans="1:1" hidden="1">
      <c r="A21859" s="5"/>
    </row>
    <row r="21860" spans="1:1" hidden="1">
      <c r="A21860" s="5"/>
    </row>
    <row r="21861" spans="1:1" hidden="1">
      <c r="A21861" s="5"/>
    </row>
    <row r="21862" spans="1:1" hidden="1">
      <c r="A21862" s="5"/>
    </row>
    <row r="21863" spans="1:1" hidden="1">
      <c r="A21863" s="5"/>
    </row>
    <row r="21864" spans="1:1" hidden="1">
      <c r="A21864" s="5"/>
    </row>
    <row r="21865" spans="1:1" hidden="1">
      <c r="A21865" s="5"/>
    </row>
    <row r="21866" spans="1:1" hidden="1">
      <c r="A21866" s="5"/>
    </row>
    <row r="21867" spans="1:1" hidden="1">
      <c r="A21867" s="5"/>
    </row>
    <row r="21868" spans="1:1" hidden="1">
      <c r="A21868" s="5"/>
    </row>
    <row r="21869" spans="1:1" hidden="1">
      <c r="A21869" s="5"/>
    </row>
    <row r="21870" spans="1:1" hidden="1">
      <c r="A21870" s="5"/>
    </row>
    <row r="21871" spans="1:1" hidden="1">
      <c r="A21871" s="5"/>
    </row>
    <row r="21872" spans="1:1" hidden="1">
      <c r="A21872" s="5"/>
    </row>
    <row r="21873" spans="1:1" hidden="1">
      <c r="A21873" s="5"/>
    </row>
    <row r="21874" spans="1:1" hidden="1">
      <c r="A21874" s="5"/>
    </row>
    <row r="21875" spans="1:1" hidden="1">
      <c r="A21875" s="5"/>
    </row>
    <row r="21876" spans="1:1" hidden="1">
      <c r="A21876" s="5"/>
    </row>
    <row r="21877" spans="1:1" hidden="1">
      <c r="A21877" s="5"/>
    </row>
    <row r="21878" spans="1:1" hidden="1">
      <c r="A21878" s="5"/>
    </row>
    <row r="21879" spans="1:1" hidden="1">
      <c r="A21879" s="5"/>
    </row>
    <row r="21880" spans="1:1" hidden="1">
      <c r="A21880" s="5"/>
    </row>
    <row r="21881" spans="1:1" hidden="1">
      <c r="A21881" s="5"/>
    </row>
    <row r="21882" spans="1:1" hidden="1">
      <c r="A21882" s="5"/>
    </row>
    <row r="21883" spans="1:1" hidden="1">
      <c r="A21883" s="5"/>
    </row>
    <row r="21884" spans="1:1" hidden="1">
      <c r="A21884" s="5"/>
    </row>
    <row r="21885" spans="1:1" hidden="1">
      <c r="A21885" s="5"/>
    </row>
    <row r="21886" spans="1:1" hidden="1">
      <c r="A21886" s="5"/>
    </row>
    <row r="21887" spans="1:1" hidden="1">
      <c r="A21887" s="5"/>
    </row>
    <row r="21888" spans="1:1" hidden="1">
      <c r="A21888" s="5"/>
    </row>
    <row r="21889" spans="1:1" hidden="1">
      <c r="A21889" s="5"/>
    </row>
    <row r="21890" spans="1:1" hidden="1">
      <c r="A21890" s="5"/>
    </row>
    <row r="21891" spans="1:1" hidden="1">
      <c r="A21891" s="5"/>
    </row>
    <row r="21892" spans="1:1" hidden="1">
      <c r="A21892" s="5"/>
    </row>
    <row r="21893" spans="1:1" hidden="1">
      <c r="A21893" s="5"/>
    </row>
    <row r="21894" spans="1:1" hidden="1">
      <c r="A21894" s="5"/>
    </row>
    <row r="21895" spans="1:1" hidden="1">
      <c r="A21895" s="5"/>
    </row>
    <row r="21896" spans="1:1" hidden="1">
      <c r="A21896" s="5"/>
    </row>
    <row r="21897" spans="1:1" hidden="1">
      <c r="A21897" s="5"/>
    </row>
    <row r="21898" spans="1:1" hidden="1">
      <c r="A21898" s="5"/>
    </row>
    <row r="21899" spans="1:1" hidden="1">
      <c r="A21899" s="5"/>
    </row>
    <row r="21900" spans="1:1" hidden="1">
      <c r="A21900" s="5"/>
    </row>
    <row r="21901" spans="1:1" hidden="1">
      <c r="A21901" s="5"/>
    </row>
    <row r="21902" spans="1:1" hidden="1">
      <c r="A21902" s="5"/>
    </row>
    <row r="21903" spans="1:1" hidden="1">
      <c r="A21903" s="5"/>
    </row>
    <row r="21904" spans="1:1" hidden="1">
      <c r="A21904" s="5"/>
    </row>
    <row r="21905" spans="1:1" hidden="1">
      <c r="A21905" s="5"/>
    </row>
    <row r="21906" spans="1:1" hidden="1">
      <c r="A21906" s="5"/>
    </row>
    <row r="21907" spans="1:1" hidden="1">
      <c r="A21907" s="5"/>
    </row>
    <row r="21908" spans="1:1" hidden="1">
      <c r="A21908" s="5"/>
    </row>
    <row r="21909" spans="1:1" hidden="1">
      <c r="A21909" s="5"/>
    </row>
    <row r="21910" spans="1:1" hidden="1">
      <c r="A21910" s="5"/>
    </row>
    <row r="21911" spans="1:1" hidden="1">
      <c r="A21911" s="5"/>
    </row>
    <row r="21912" spans="1:1" hidden="1">
      <c r="A21912" s="5"/>
    </row>
    <row r="21913" spans="1:1" hidden="1">
      <c r="A21913" s="5"/>
    </row>
    <row r="21914" spans="1:1" hidden="1">
      <c r="A21914" s="5"/>
    </row>
    <row r="21915" spans="1:1" hidden="1">
      <c r="A21915" s="5"/>
    </row>
    <row r="21916" spans="1:1" hidden="1">
      <c r="A21916" s="5"/>
    </row>
    <row r="21917" spans="1:1" hidden="1">
      <c r="A21917" s="5"/>
    </row>
    <row r="21918" spans="1:1" hidden="1">
      <c r="A21918" s="5"/>
    </row>
    <row r="21919" spans="1:1" hidden="1">
      <c r="A21919" s="5"/>
    </row>
    <row r="21920" spans="1:1" hidden="1">
      <c r="A21920" s="5"/>
    </row>
    <row r="21921" spans="1:1" hidden="1">
      <c r="A21921" s="5"/>
    </row>
    <row r="21922" spans="1:1" hidden="1">
      <c r="A21922" s="5"/>
    </row>
    <row r="21923" spans="1:1" hidden="1">
      <c r="A21923" s="5"/>
    </row>
    <row r="21924" spans="1:1" hidden="1">
      <c r="A21924" s="5"/>
    </row>
    <row r="21925" spans="1:1" hidden="1">
      <c r="A21925" s="5"/>
    </row>
    <row r="21926" spans="1:1" hidden="1">
      <c r="A21926" s="5"/>
    </row>
    <row r="21927" spans="1:1" hidden="1">
      <c r="A21927" s="5"/>
    </row>
    <row r="21928" spans="1:1" hidden="1">
      <c r="A21928" s="5"/>
    </row>
    <row r="21929" spans="1:1" hidden="1">
      <c r="A21929" s="5"/>
    </row>
    <row r="21930" spans="1:1" hidden="1">
      <c r="A21930" s="5"/>
    </row>
    <row r="21931" spans="1:1" hidden="1">
      <c r="A21931" s="5"/>
    </row>
    <row r="21932" spans="1:1" hidden="1">
      <c r="A21932" s="5"/>
    </row>
    <row r="21933" spans="1:1" hidden="1">
      <c r="A21933" s="5"/>
    </row>
    <row r="21934" spans="1:1" hidden="1">
      <c r="A21934" s="5"/>
    </row>
    <row r="21935" spans="1:1" hidden="1">
      <c r="A21935" s="5"/>
    </row>
    <row r="21936" spans="1:1" hidden="1">
      <c r="A21936" s="5"/>
    </row>
    <row r="21937" spans="1:1" hidden="1">
      <c r="A21937" s="5"/>
    </row>
    <row r="21938" spans="1:1" hidden="1">
      <c r="A21938" s="5"/>
    </row>
    <row r="21939" spans="1:1" hidden="1">
      <c r="A21939" s="5"/>
    </row>
    <row r="21940" spans="1:1" hidden="1">
      <c r="A21940" s="5"/>
    </row>
    <row r="21941" spans="1:1" hidden="1">
      <c r="A21941" s="5"/>
    </row>
    <row r="21942" spans="1:1" hidden="1">
      <c r="A21942" s="5"/>
    </row>
    <row r="21943" spans="1:1" hidden="1">
      <c r="A21943" s="5"/>
    </row>
    <row r="21944" spans="1:1" hidden="1">
      <c r="A21944" s="5"/>
    </row>
    <row r="21945" spans="1:1" hidden="1">
      <c r="A21945" s="5"/>
    </row>
    <row r="21946" spans="1:1" hidden="1">
      <c r="A21946" s="5"/>
    </row>
    <row r="21947" spans="1:1" hidden="1">
      <c r="A21947" s="5"/>
    </row>
    <row r="21948" spans="1:1" hidden="1">
      <c r="A21948" s="5"/>
    </row>
    <row r="21949" spans="1:1" hidden="1">
      <c r="A21949" s="5"/>
    </row>
    <row r="21950" spans="1:1" hidden="1">
      <c r="A21950" s="5"/>
    </row>
    <row r="21951" spans="1:1" hidden="1">
      <c r="A21951" s="5"/>
    </row>
    <row r="21952" spans="1:1" hidden="1">
      <c r="A21952" s="5"/>
    </row>
    <row r="21953" spans="1:1" hidden="1">
      <c r="A21953" s="5"/>
    </row>
    <row r="21954" spans="1:1" hidden="1">
      <c r="A21954" s="5"/>
    </row>
    <row r="21955" spans="1:1" hidden="1">
      <c r="A21955" s="5"/>
    </row>
    <row r="21956" spans="1:1" hidden="1">
      <c r="A21956" s="5"/>
    </row>
    <row r="21957" spans="1:1" hidden="1">
      <c r="A21957" s="5"/>
    </row>
    <row r="21958" spans="1:1" hidden="1">
      <c r="A21958" s="5"/>
    </row>
    <row r="21959" spans="1:1" hidden="1">
      <c r="A21959" s="5"/>
    </row>
    <row r="21960" spans="1:1" hidden="1">
      <c r="A21960" s="5"/>
    </row>
    <row r="21961" spans="1:1" hidden="1">
      <c r="A21961" s="5"/>
    </row>
    <row r="21962" spans="1:1" hidden="1">
      <c r="A21962" s="5"/>
    </row>
    <row r="21963" spans="1:1" hidden="1">
      <c r="A21963" s="5"/>
    </row>
    <row r="21964" spans="1:1" hidden="1">
      <c r="A21964" s="5"/>
    </row>
    <row r="21965" spans="1:1" hidden="1">
      <c r="A21965" s="5"/>
    </row>
    <row r="21966" spans="1:1" hidden="1">
      <c r="A21966" s="5"/>
    </row>
    <row r="21967" spans="1:1" hidden="1">
      <c r="A21967" s="5"/>
    </row>
    <row r="21968" spans="1:1" hidden="1">
      <c r="A21968" s="5"/>
    </row>
    <row r="21969" spans="1:1" hidden="1">
      <c r="A21969" s="5"/>
    </row>
    <row r="21970" spans="1:1" hidden="1">
      <c r="A21970" s="5"/>
    </row>
    <row r="21971" spans="1:1" hidden="1">
      <c r="A21971" s="5"/>
    </row>
    <row r="21972" spans="1:1" hidden="1">
      <c r="A21972" s="5"/>
    </row>
    <row r="21973" spans="1:1" hidden="1">
      <c r="A21973" s="5"/>
    </row>
    <row r="21974" spans="1:1" hidden="1">
      <c r="A21974" s="5"/>
    </row>
    <row r="21975" spans="1:1" hidden="1">
      <c r="A21975" s="5"/>
    </row>
    <row r="21976" spans="1:1" hidden="1">
      <c r="A21976" s="5"/>
    </row>
    <row r="21977" spans="1:1" hidden="1">
      <c r="A21977" s="5"/>
    </row>
    <row r="21978" spans="1:1" hidden="1">
      <c r="A21978" s="5"/>
    </row>
    <row r="21979" spans="1:1" hidden="1">
      <c r="A21979" s="5"/>
    </row>
    <row r="21980" spans="1:1" hidden="1">
      <c r="A21980" s="5"/>
    </row>
    <row r="21981" spans="1:1" hidden="1">
      <c r="A21981" s="5"/>
    </row>
    <row r="21982" spans="1:1" hidden="1">
      <c r="A21982" s="5"/>
    </row>
    <row r="21983" spans="1:1" hidden="1">
      <c r="A21983" s="5"/>
    </row>
    <row r="21984" spans="1:1" hidden="1">
      <c r="A21984" s="5"/>
    </row>
    <row r="21985" spans="1:1" hidden="1">
      <c r="A21985" s="5"/>
    </row>
    <row r="21986" spans="1:1" hidden="1">
      <c r="A21986" s="5"/>
    </row>
    <row r="21987" spans="1:1" hidden="1">
      <c r="A21987" s="5"/>
    </row>
    <row r="21988" spans="1:1" hidden="1">
      <c r="A21988" s="5"/>
    </row>
    <row r="21989" spans="1:1" hidden="1">
      <c r="A21989" s="5"/>
    </row>
    <row r="21990" spans="1:1" hidden="1">
      <c r="A21990" s="5"/>
    </row>
    <row r="21991" spans="1:1" hidden="1">
      <c r="A21991" s="5"/>
    </row>
    <row r="21992" spans="1:1" hidden="1">
      <c r="A21992" s="5"/>
    </row>
    <row r="21993" spans="1:1" hidden="1">
      <c r="A21993" s="5"/>
    </row>
    <row r="21994" spans="1:1" hidden="1">
      <c r="A21994" s="5"/>
    </row>
    <row r="21995" spans="1:1" hidden="1">
      <c r="A21995" s="5"/>
    </row>
    <row r="21996" spans="1:1" hidden="1">
      <c r="A21996" s="5"/>
    </row>
    <row r="21997" spans="1:1" hidden="1">
      <c r="A21997" s="5"/>
    </row>
    <row r="21998" spans="1:1" hidden="1">
      <c r="A21998" s="5"/>
    </row>
    <row r="21999" spans="1:1" hidden="1">
      <c r="A21999" s="5"/>
    </row>
    <row r="22000" spans="1:1" hidden="1">
      <c r="A22000" s="5"/>
    </row>
    <row r="22001" spans="1:1" hidden="1">
      <c r="A22001" s="5"/>
    </row>
    <row r="22002" spans="1:1" hidden="1">
      <c r="A22002" s="5"/>
    </row>
    <row r="22003" spans="1:1" hidden="1">
      <c r="A22003" s="5"/>
    </row>
    <row r="22004" spans="1:1" hidden="1">
      <c r="A22004" s="5"/>
    </row>
    <row r="22005" spans="1:1" hidden="1">
      <c r="A22005" s="5"/>
    </row>
    <row r="22006" spans="1:1" hidden="1">
      <c r="A22006" s="5"/>
    </row>
    <row r="22007" spans="1:1" hidden="1">
      <c r="A22007" s="5"/>
    </row>
    <row r="22008" spans="1:1" hidden="1">
      <c r="A22008" s="5"/>
    </row>
    <row r="22009" spans="1:1" hidden="1">
      <c r="A22009" s="5"/>
    </row>
    <row r="22010" spans="1:1" hidden="1">
      <c r="A22010" s="5"/>
    </row>
    <row r="22011" spans="1:1" hidden="1">
      <c r="A22011" s="5"/>
    </row>
    <row r="22012" spans="1:1" hidden="1">
      <c r="A22012" s="5"/>
    </row>
    <row r="22013" spans="1:1" hidden="1">
      <c r="A22013" s="5"/>
    </row>
    <row r="22014" spans="1:1" hidden="1">
      <c r="A22014" s="5"/>
    </row>
    <row r="22015" spans="1:1" hidden="1">
      <c r="A22015" s="5"/>
    </row>
    <row r="22016" spans="1:1" hidden="1">
      <c r="A22016" s="5"/>
    </row>
    <row r="22017" spans="1:1" hidden="1">
      <c r="A22017" s="5"/>
    </row>
    <row r="22018" spans="1:1" hidden="1">
      <c r="A22018" s="5"/>
    </row>
    <row r="22019" spans="1:1" hidden="1">
      <c r="A22019" s="5"/>
    </row>
    <row r="22020" spans="1:1" hidden="1">
      <c r="A22020" s="5"/>
    </row>
    <row r="22021" spans="1:1" hidden="1">
      <c r="A22021" s="5"/>
    </row>
    <row r="22022" spans="1:1" hidden="1">
      <c r="A22022" s="5"/>
    </row>
    <row r="22023" spans="1:1" hidden="1">
      <c r="A22023" s="5"/>
    </row>
    <row r="22024" spans="1:1" hidden="1">
      <c r="A22024" s="5"/>
    </row>
    <row r="22025" spans="1:1" hidden="1">
      <c r="A22025" s="5"/>
    </row>
    <row r="22026" spans="1:1" hidden="1">
      <c r="A22026" s="5"/>
    </row>
    <row r="22027" spans="1:1" hidden="1">
      <c r="A22027" s="5"/>
    </row>
    <row r="22028" spans="1:1" hidden="1">
      <c r="A22028" s="5"/>
    </row>
    <row r="22029" spans="1:1" hidden="1">
      <c r="A22029" s="5"/>
    </row>
    <row r="22030" spans="1:1" hidden="1">
      <c r="A22030" s="5"/>
    </row>
    <row r="22031" spans="1:1" hidden="1">
      <c r="A22031" s="5"/>
    </row>
    <row r="22032" spans="1:1" hidden="1">
      <c r="A22032" s="5"/>
    </row>
    <row r="22033" spans="1:1" hidden="1">
      <c r="A22033" s="5"/>
    </row>
    <row r="22034" spans="1:1" hidden="1">
      <c r="A22034" s="5"/>
    </row>
    <row r="22035" spans="1:1" hidden="1">
      <c r="A22035" s="5"/>
    </row>
    <row r="22036" spans="1:1" hidden="1">
      <c r="A22036" s="5"/>
    </row>
    <row r="22037" spans="1:1" hidden="1">
      <c r="A22037" s="5"/>
    </row>
    <row r="22038" spans="1:1" hidden="1">
      <c r="A22038" s="5"/>
    </row>
    <row r="22039" spans="1:1" hidden="1">
      <c r="A22039" s="5"/>
    </row>
    <row r="22040" spans="1:1" hidden="1">
      <c r="A22040" s="5"/>
    </row>
    <row r="22041" spans="1:1" hidden="1">
      <c r="A22041" s="5"/>
    </row>
    <row r="22042" spans="1:1" hidden="1">
      <c r="A22042" s="5"/>
    </row>
    <row r="22043" spans="1:1" hidden="1">
      <c r="A22043" s="5"/>
    </row>
    <row r="22044" spans="1:1" hidden="1">
      <c r="A22044" s="5"/>
    </row>
    <row r="22045" spans="1:1" hidden="1">
      <c r="A22045" s="5"/>
    </row>
    <row r="22046" spans="1:1" hidden="1">
      <c r="A22046" s="5"/>
    </row>
    <row r="22047" spans="1:1" hidden="1">
      <c r="A22047" s="5"/>
    </row>
    <row r="22048" spans="1:1" hidden="1">
      <c r="A22048" s="5"/>
    </row>
    <row r="22049" spans="1:1" hidden="1">
      <c r="A22049" s="5"/>
    </row>
    <row r="22050" spans="1:1" hidden="1">
      <c r="A22050" s="5"/>
    </row>
    <row r="22051" spans="1:1" hidden="1">
      <c r="A22051" s="5"/>
    </row>
    <row r="22052" spans="1:1" hidden="1">
      <c r="A22052" s="5"/>
    </row>
    <row r="22053" spans="1:1" hidden="1">
      <c r="A22053" s="5"/>
    </row>
    <row r="22054" spans="1:1" hidden="1">
      <c r="A22054" s="5"/>
    </row>
    <row r="22055" spans="1:1" hidden="1">
      <c r="A22055" s="5"/>
    </row>
    <row r="22056" spans="1:1" hidden="1">
      <c r="A22056" s="5"/>
    </row>
    <row r="22057" spans="1:1" hidden="1">
      <c r="A22057" s="5"/>
    </row>
    <row r="22058" spans="1:1" hidden="1">
      <c r="A22058" s="5"/>
    </row>
    <row r="22059" spans="1:1" hidden="1">
      <c r="A22059" s="5"/>
    </row>
    <row r="22060" spans="1:1" hidden="1">
      <c r="A22060" s="5"/>
    </row>
    <row r="22061" spans="1:1" hidden="1">
      <c r="A22061" s="5"/>
    </row>
    <row r="22062" spans="1:1" hidden="1">
      <c r="A22062" s="5"/>
    </row>
    <row r="22063" spans="1:1" hidden="1">
      <c r="A22063" s="5"/>
    </row>
    <row r="22064" spans="1:1" hidden="1">
      <c r="A22064" s="5"/>
    </row>
    <row r="22065" spans="1:1" hidden="1">
      <c r="A22065" s="5"/>
    </row>
    <row r="22066" spans="1:1" hidden="1">
      <c r="A22066" s="5"/>
    </row>
    <row r="22067" spans="1:1" hidden="1">
      <c r="A22067" s="5"/>
    </row>
    <row r="22068" spans="1:1" hidden="1">
      <c r="A22068" s="5"/>
    </row>
    <row r="22069" spans="1:1" hidden="1">
      <c r="A22069" s="5"/>
    </row>
    <row r="22070" spans="1:1" hidden="1">
      <c r="A22070" s="5"/>
    </row>
    <row r="22071" spans="1:1" hidden="1">
      <c r="A22071" s="5"/>
    </row>
    <row r="22072" spans="1:1" hidden="1">
      <c r="A22072" s="5"/>
    </row>
    <row r="22073" spans="1:1" hidden="1">
      <c r="A22073" s="5"/>
    </row>
    <row r="22074" spans="1:1" hidden="1">
      <c r="A22074" s="5"/>
    </row>
    <row r="22075" spans="1:1" hidden="1">
      <c r="A22075" s="5"/>
    </row>
    <row r="22076" spans="1:1" hidden="1">
      <c r="A22076" s="5"/>
    </row>
    <row r="22077" spans="1:1" hidden="1">
      <c r="A22077" s="5"/>
    </row>
    <row r="22078" spans="1:1" hidden="1">
      <c r="A22078" s="5"/>
    </row>
    <row r="22079" spans="1:1" hidden="1">
      <c r="A22079" s="5"/>
    </row>
    <row r="22080" spans="1:1" hidden="1">
      <c r="A22080" s="5"/>
    </row>
    <row r="22081" spans="1:1" hidden="1">
      <c r="A22081" s="5"/>
    </row>
    <row r="22082" spans="1:1" hidden="1">
      <c r="A22082" s="5"/>
    </row>
    <row r="22083" spans="1:1" hidden="1">
      <c r="A22083" s="5"/>
    </row>
    <row r="22084" spans="1:1" hidden="1">
      <c r="A22084" s="5"/>
    </row>
    <row r="22085" spans="1:1" hidden="1">
      <c r="A22085" s="5"/>
    </row>
    <row r="22086" spans="1:1" hidden="1">
      <c r="A22086" s="5"/>
    </row>
    <row r="22087" spans="1:1" hidden="1">
      <c r="A22087" s="5"/>
    </row>
    <row r="22088" spans="1:1" hidden="1">
      <c r="A22088" s="5"/>
    </row>
    <row r="22089" spans="1:1" hidden="1">
      <c r="A22089" s="5"/>
    </row>
    <row r="22090" spans="1:1" hidden="1">
      <c r="A22090" s="5"/>
    </row>
    <row r="22091" spans="1:1" hidden="1">
      <c r="A22091" s="5"/>
    </row>
    <row r="22092" spans="1:1" hidden="1">
      <c r="A22092" s="5"/>
    </row>
    <row r="22093" spans="1:1" hidden="1">
      <c r="A22093" s="5"/>
    </row>
    <row r="22094" spans="1:1" hidden="1">
      <c r="A22094" s="5"/>
    </row>
    <row r="22095" spans="1:1" hidden="1">
      <c r="A22095" s="5"/>
    </row>
    <row r="22096" spans="1:1" hidden="1">
      <c r="A22096" s="5"/>
    </row>
    <row r="22097" spans="1:1" hidden="1">
      <c r="A22097" s="5"/>
    </row>
    <row r="22098" spans="1:1" hidden="1">
      <c r="A22098" s="5"/>
    </row>
    <row r="22099" spans="1:1" hidden="1">
      <c r="A22099" s="5"/>
    </row>
    <row r="22100" spans="1:1" hidden="1">
      <c r="A22100" s="5"/>
    </row>
    <row r="22101" spans="1:1" hidden="1">
      <c r="A22101" s="5"/>
    </row>
    <row r="22102" spans="1:1" hidden="1">
      <c r="A22102" s="5"/>
    </row>
    <row r="22103" spans="1:1" hidden="1">
      <c r="A22103" s="5"/>
    </row>
    <row r="22104" spans="1:1" hidden="1">
      <c r="A22104" s="5"/>
    </row>
    <row r="22105" spans="1:1" hidden="1">
      <c r="A22105" s="5"/>
    </row>
    <row r="22106" spans="1:1" hidden="1">
      <c r="A22106" s="5"/>
    </row>
    <row r="22107" spans="1:1" hidden="1">
      <c r="A22107" s="5"/>
    </row>
    <row r="22108" spans="1:1" hidden="1">
      <c r="A22108" s="5"/>
    </row>
    <row r="22109" spans="1:1" hidden="1">
      <c r="A22109" s="5"/>
    </row>
    <row r="22110" spans="1:1" hidden="1">
      <c r="A22110" s="5"/>
    </row>
    <row r="22111" spans="1:1" hidden="1">
      <c r="A22111" s="5"/>
    </row>
    <row r="22112" spans="1:1" hidden="1">
      <c r="A22112" s="5"/>
    </row>
    <row r="22113" spans="1:1" hidden="1">
      <c r="A22113" s="5"/>
    </row>
    <row r="22114" spans="1:1" hidden="1">
      <c r="A22114" s="5"/>
    </row>
    <row r="22115" spans="1:1" hidden="1">
      <c r="A22115" s="5"/>
    </row>
    <row r="22116" spans="1:1" hidden="1">
      <c r="A22116" s="5"/>
    </row>
    <row r="22117" spans="1:1" hidden="1">
      <c r="A22117" s="5"/>
    </row>
    <row r="22118" spans="1:1" hidden="1">
      <c r="A22118" s="5"/>
    </row>
    <row r="22119" spans="1:1" hidden="1">
      <c r="A22119" s="5"/>
    </row>
    <row r="22120" spans="1:1" hidden="1">
      <c r="A22120" s="5"/>
    </row>
    <row r="22121" spans="1:1" hidden="1">
      <c r="A22121" s="5"/>
    </row>
    <row r="22122" spans="1:1" hidden="1">
      <c r="A22122" s="5"/>
    </row>
    <row r="22123" spans="1:1" hidden="1">
      <c r="A22123" s="5"/>
    </row>
    <row r="22124" spans="1:1" hidden="1">
      <c r="A22124" s="5"/>
    </row>
    <row r="22125" spans="1:1" hidden="1">
      <c r="A22125" s="5"/>
    </row>
    <row r="22126" spans="1:1" hidden="1">
      <c r="A22126" s="5"/>
    </row>
    <row r="22127" spans="1:1" hidden="1">
      <c r="A22127" s="5"/>
    </row>
    <row r="22128" spans="1:1" hidden="1">
      <c r="A22128" s="5"/>
    </row>
    <row r="22129" spans="1:1" hidden="1">
      <c r="A22129" s="5"/>
    </row>
    <row r="22130" spans="1:1" hidden="1">
      <c r="A22130" s="5"/>
    </row>
    <row r="22131" spans="1:1" hidden="1">
      <c r="A22131" s="5"/>
    </row>
    <row r="22132" spans="1:1" hidden="1">
      <c r="A22132" s="5"/>
    </row>
    <row r="22133" spans="1:1" hidden="1">
      <c r="A22133" s="5"/>
    </row>
    <row r="22134" spans="1:1" hidden="1">
      <c r="A22134" s="5"/>
    </row>
    <row r="22135" spans="1:1" hidden="1">
      <c r="A22135" s="5"/>
    </row>
    <row r="22136" spans="1:1" hidden="1">
      <c r="A22136" s="5"/>
    </row>
    <row r="22137" spans="1:1" hidden="1">
      <c r="A22137" s="5"/>
    </row>
    <row r="22138" spans="1:1" hidden="1">
      <c r="A22138" s="5"/>
    </row>
    <row r="22139" spans="1:1" hidden="1">
      <c r="A22139" s="5"/>
    </row>
    <row r="22140" spans="1:1" hidden="1">
      <c r="A22140" s="5"/>
    </row>
    <row r="22141" spans="1:1" hidden="1">
      <c r="A22141" s="5"/>
    </row>
    <row r="22142" spans="1:1" hidden="1">
      <c r="A22142" s="5"/>
    </row>
    <row r="22143" spans="1:1" hidden="1">
      <c r="A22143" s="5"/>
    </row>
    <row r="22144" spans="1:1" hidden="1">
      <c r="A22144" s="5"/>
    </row>
    <row r="22145" spans="1:1" hidden="1">
      <c r="A22145" s="5"/>
    </row>
    <row r="22146" spans="1:1" hidden="1">
      <c r="A22146" s="5"/>
    </row>
    <row r="22147" spans="1:1" hidden="1">
      <c r="A22147" s="5"/>
    </row>
    <row r="22148" spans="1:1" hidden="1">
      <c r="A22148" s="5"/>
    </row>
    <row r="22149" spans="1:1" hidden="1">
      <c r="A22149" s="5"/>
    </row>
    <row r="22150" spans="1:1" hidden="1">
      <c r="A22150" s="5"/>
    </row>
    <row r="22151" spans="1:1" hidden="1">
      <c r="A22151" s="5"/>
    </row>
    <row r="22152" spans="1:1" hidden="1">
      <c r="A22152" s="5"/>
    </row>
    <row r="22153" spans="1:1" hidden="1">
      <c r="A22153" s="5"/>
    </row>
    <row r="22154" spans="1:1" hidden="1">
      <c r="A22154" s="5"/>
    </row>
    <row r="22155" spans="1:1" hidden="1">
      <c r="A22155" s="5"/>
    </row>
    <row r="22156" spans="1:1" hidden="1">
      <c r="A22156" s="5"/>
    </row>
    <row r="22157" spans="1:1" hidden="1">
      <c r="A22157" s="5"/>
    </row>
    <row r="22158" spans="1:1" hidden="1">
      <c r="A22158" s="5"/>
    </row>
    <row r="22159" spans="1:1" hidden="1">
      <c r="A22159" s="5"/>
    </row>
    <row r="22160" spans="1:1" hidden="1">
      <c r="A22160" s="5"/>
    </row>
    <row r="22161" spans="1:1" hidden="1">
      <c r="A22161" s="5"/>
    </row>
    <row r="22162" spans="1:1" hidden="1">
      <c r="A22162" s="5"/>
    </row>
    <row r="22163" spans="1:1" hidden="1">
      <c r="A22163" s="5"/>
    </row>
    <row r="22164" spans="1:1" hidden="1">
      <c r="A22164" s="5"/>
    </row>
    <row r="22165" spans="1:1" hidden="1">
      <c r="A22165" s="5"/>
    </row>
    <row r="22166" spans="1:1" hidden="1">
      <c r="A22166" s="5"/>
    </row>
    <row r="22167" spans="1:1" hidden="1">
      <c r="A22167" s="5"/>
    </row>
    <row r="22168" spans="1:1" hidden="1">
      <c r="A22168" s="5"/>
    </row>
    <row r="22169" spans="1:1" hidden="1">
      <c r="A22169" s="5"/>
    </row>
    <row r="22170" spans="1:1" hidden="1">
      <c r="A22170" s="5"/>
    </row>
    <row r="22171" spans="1:1" hidden="1">
      <c r="A22171" s="5"/>
    </row>
    <row r="22172" spans="1:1" hidden="1">
      <c r="A22172" s="5"/>
    </row>
    <row r="22173" spans="1:1" hidden="1">
      <c r="A22173" s="5"/>
    </row>
    <row r="22174" spans="1:1" hidden="1">
      <c r="A22174" s="5"/>
    </row>
    <row r="22175" spans="1:1" hidden="1">
      <c r="A22175" s="5"/>
    </row>
    <row r="22176" spans="1:1" hidden="1">
      <c r="A22176" s="5"/>
    </row>
    <row r="22177" spans="1:1" hidden="1">
      <c r="A22177" s="5"/>
    </row>
    <row r="22178" spans="1:1" hidden="1">
      <c r="A22178" s="5"/>
    </row>
    <row r="22179" spans="1:1" hidden="1">
      <c r="A22179" s="5"/>
    </row>
    <row r="22180" spans="1:1" hidden="1">
      <c r="A22180" s="5"/>
    </row>
    <row r="22181" spans="1:1" hidden="1">
      <c r="A22181" s="5"/>
    </row>
    <row r="22182" spans="1:1" hidden="1">
      <c r="A22182" s="5"/>
    </row>
    <row r="22183" spans="1:1" hidden="1">
      <c r="A22183" s="5"/>
    </row>
    <row r="22184" spans="1:1" hidden="1">
      <c r="A22184" s="5"/>
    </row>
    <row r="22185" spans="1:1" hidden="1">
      <c r="A22185" s="5"/>
    </row>
    <row r="22186" spans="1:1" hidden="1">
      <c r="A22186" s="5"/>
    </row>
    <row r="22187" spans="1:1" hidden="1">
      <c r="A22187" s="5"/>
    </row>
    <row r="22188" spans="1:1" hidden="1">
      <c r="A22188" s="5"/>
    </row>
    <row r="22189" spans="1:1" hidden="1">
      <c r="A22189" s="5"/>
    </row>
    <row r="22190" spans="1:1" hidden="1">
      <c r="A22190" s="5"/>
    </row>
    <row r="22191" spans="1:1" hidden="1">
      <c r="A22191" s="5"/>
    </row>
    <row r="22192" spans="1:1" hidden="1">
      <c r="A22192" s="5"/>
    </row>
    <row r="22193" spans="1:1" hidden="1">
      <c r="A22193" s="5"/>
    </row>
    <row r="22194" spans="1:1" hidden="1">
      <c r="A22194" s="5"/>
    </row>
    <row r="22195" spans="1:1" hidden="1">
      <c r="A22195" s="5"/>
    </row>
    <row r="22196" spans="1:1" hidden="1">
      <c r="A22196" s="5"/>
    </row>
    <row r="22197" spans="1:1" hidden="1">
      <c r="A22197" s="5"/>
    </row>
    <row r="22198" spans="1:1" hidden="1">
      <c r="A22198" s="5"/>
    </row>
    <row r="22199" spans="1:1" hidden="1">
      <c r="A22199" s="5"/>
    </row>
    <row r="22200" spans="1:1" hidden="1">
      <c r="A22200" s="5"/>
    </row>
    <row r="22201" spans="1:1" hidden="1">
      <c r="A22201" s="5"/>
    </row>
    <row r="22202" spans="1:1" hidden="1">
      <c r="A22202" s="5"/>
    </row>
    <row r="22203" spans="1:1" hidden="1">
      <c r="A22203" s="5"/>
    </row>
    <row r="22204" spans="1:1" hidden="1">
      <c r="A22204" s="5"/>
    </row>
    <row r="22205" spans="1:1" hidden="1">
      <c r="A22205" s="5"/>
    </row>
    <row r="22206" spans="1:1" hidden="1">
      <c r="A22206" s="5"/>
    </row>
    <row r="22207" spans="1:1" hidden="1">
      <c r="A22207" s="5"/>
    </row>
    <row r="22208" spans="1:1" hidden="1">
      <c r="A22208" s="5"/>
    </row>
    <row r="22209" spans="1:1" hidden="1">
      <c r="A22209" s="5"/>
    </row>
    <row r="22210" spans="1:1" hidden="1">
      <c r="A22210" s="5"/>
    </row>
    <row r="22211" spans="1:1" hidden="1">
      <c r="A22211" s="5"/>
    </row>
    <row r="22212" spans="1:1" hidden="1">
      <c r="A22212" s="5"/>
    </row>
    <row r="22213" spans="1:1" hidden="1">
      <c r="A22213" s="5"/>
    </row>
    <row r="22214" spans="1:1" hidden="1">
      <c r="A22214" s="5"/>
    </row>
    <row r="22215" spans="1:1" hidden="1">
      <c r="A22215" s="5"/>
    </row>
    <row r="22216" spans="1:1" hidden="1">
      <c r="A22216" s="5"/>
    </row>
    <row r="22217" spans="1:1" hidden="1">
      <c r="A22217" s="5"/>
    </row>
    <row r="22218" spans="1:1" hidden="1">
      <c r="A22218" s="5"/>
    </row>
    <row r="22219" spans="1:1" hidden="1">
      <c r="A22219" s="5"/>
    </row>
    <row r="22220" spans="1:1" hidden="1">
      <c r="A22220" s="5"/>
    </row>
    <row r="22221" spans="1:1" hidden="1">
      <c r="A22221" s="5"/>
    </row>
    <row r="22222" spans="1:1" hidden="1">
      <c r="A22222" s="5"/>
    </row>
    <row r="22223" spans="1:1" hidden="1">
      <c r="A22223" s="5"/>
    </row>
    <row r="22224" spans="1:1" hidden="1">
      <c r="A22224" s="5"/>
    </row>
    <row r="22225" spans="1:1" hidden="1">
      <c r="A22225" s="5"/>
    </row>
    <row r="22226" spans="1:1" hidden="1">
      <c r="A22226" s="5"/>
    </row>
    <row r="22227" spans="1:1" hidden="1">
      <c r="A22227" s="5"/>
    </row>
    <row r="22228" spans="1:1" hidden="1">
      <c r="A22228" s="5"/>
    </row>
    <row r="22229" spans="1:1" hidden="1">
      <c r="A22229" s="5"/>
    </row>
    <row r="22230" spans="1:1" hidden="1">
      <c r="A22230" s="5"/>
    </row>
    <row r="22231" spans="1:1" hidden="1">
      <c r="A22231" s="5"/>
    </row>
    <row r="22232" spans="1:1" hidden="1">
      <c r="A22232" s="5"/>
    </row>
    <row r="22233" spans="1:1" hidden="1">
      <c r="A22233" s="5"/>
    </row>
    <row r="22234" spans="1:1" hidden="1">
      <c r="A22234" s="5"/>
    </row>
    <row r="22235" spans="1:1" hidden="1">
      <c r="A22235" s="5"/>
    </row>
    <row r="22236" spans="1:1" hidden="1">
      <c r="A22236" s="5"/>
    </row>
    <row r="22237" spans="1:1" hidden="1">
      <c r="A22237" s="5"/>
    </row>
    <row r="22238" spans="1:1" hidden="1">
      <c r="A22238" s="5"/>
    </row>
    <row r="22239" spans="1:1" hidden="1">
      <c r="A22239" s="5"/>
    </row>
    <row r="22240" spans="1:1" hidden="1">
      <c r="A22240" s="5"/>
    </row>
    <row r="22241" spans="1:1" hidden="1">
      <c r="A22241" s="5"/>
    </row>
    <row r="22242" spans="1:1" hidden="1">
      <c r="A22242" s="5"/>
    </row>
    <row r="22243" spans="1:1" hidden="1">
      <c r="A22243" s="5"/>
    </row>
    <row r="22244" spans="1:1" hidden="1">
      <c r="A22244" s="5"/>
    </row>
    <row r="22245" spans="1:1" hidden="1">
      <c r="A22245" s="5"/>
    </row>
    <row r="22246" spans="1:1" hidden="1">
      <c r="A22246" s="5"/>
    </row>
    <row r="22247" spans="1:1" hidden="1">
      <c r="A22247" s="5"/>
    </row>
    <row r="22248" spans="1:1" hidden="1">
      <c r="A22248" s="5"/>
    </row>
    <row r="22249" spans="1:1" hidden="1">
      <c r="A22249" s="5"/>
    </row>
    <row r="22250" spans="1:1" hidden="1">
      <c r="A22250" s="5"/>
    </row>
    <row r="22251" spans="1:1" hidden="1">
      <c r="A22251" s="5"/>
    </row>
    <row r="22252" spans="1:1" hidden="1">
      <c r="A22252" s="5"/>
    </row>
    <row r="22253" spans="1:1" hidden="1">
      <c r="A22253" s="5"/>
    </row>
    <row r="22254" spans="1:1" hidden="1">
      <c r="A22254" s="5"/>
    </row>
    <row r="22255" spans="1:1" hidden="1">
      <c r="A22255" s="5"/>
    </row>
    <row r="22256" spans="1:1" hidden="1">
      <c r="A22256" s="5"/>
    </row>
    <row r="22257" spans="1:1" hidden="1">
      <c r="A22257" s="5"/>
    </row>
    <row r="22258" spans="1:1" hidden="1">
      <c r="A22258" s="5"/>
    </row>
    <row r="22259" spans="1:1" hidden="1">
      <c r="A22259" s="5"/>
    </row>
    <row r="22260" spans="1:1" hidden="1">
      <c r="A22260" s="5"/>
    </row>
    <row r="22261" spans="1:1" hidden="1">
      <c r="A22261" s="5"/>
    </row>
    <row r="22262" spans="1:1" hidden="1">
      <c r="A22262" s="5"/>
    </row>
    <row r="22263" spans="1:1" hidden="1">
      <c r="A22263" s="5"/>
    </row>
    <row r="22264" spans="1:1" hidden="1">
      <c r="A22264" s="5"/>
    </row>
    <row r="22265" spans="1:1" hidden="1">
      <c r="A22265" s="5"/>
    </row>
    <row r="22266" spans="1:1" hidden="1">
      <c r="A22266" s="5"/>
    </row>
    <row r="22267" spans="1:1" hidden="1">
      <c r="A22267" s="5"/>
    </row>
    <row r="22268" spans="1:1" hidden="1">
      <c r="A22268" s="5"/>
    </row>
    <row r="22269" spans="1:1" hidden="1">
      <c r="A22269" s="5"/>
    </row>
    <row r="22270" spans="1:1" hidden="1">
      <c r="A22270" s="5"/>
    </row>
    <row r="22271" spans="1:1" hidden="1">
      <c r="A22271" s="5"/>
    </row>
    <row r="22272" spans="1:1" hidden="1">
      <c r="A22272" s="5"/>
    </row>
    <row r="22273" spans="1:1" hidden="1">
      <c r="A22273" s="5"/>
    </row>
    <row r="22274" spans="1:1" hidden="1">
      <c r="A22274" s="5"/>
    </row>
    <row r="22275" spans="1:1" hidden="1">
      <c r="A22275" s="5"/>
    </row>
    <row r="22276" spans="1:1" hidden="1">
      <c r="A22276" s="5"/>
    </row>
    <row r="22277" spans="1:1" hidden="1">
      <c r="A22277" s="5"/>
    </row>
    <row r="22278" spans="1:1" hidden="1">
      <c r="A22278" s="5"/>
    </row>
    <row r="22279" spans="1:1" hidden="1">
      <c r="A22279" s="5"/>
    </row>
    <row r="22280" spans="1:1" hidden="1">
      <c r="A22280" s="5"/>
    </row>
    <row r="22281" spans="1:1" hidden="1">
      <c r="A22281" s="5"/>
    </row>
    <row r="22282" spans="1:1" hidden="1">
      <c r="A22282" s="5"/>
    </row>
    <row r="22283" spans="1:1" hidden="1">
      <c r="A22283" s="5"/>
    </row>
    <row r="22284" spans="1:1" hidden="1">
      <c r="A22284" s="5"/>
    </row>
    <row r="22285" spans="1:1" hidden="1">
      <c r="A22285" s="5"/>
    </row>
    <row r="22286" spans="1:1" hidden="1">
      <c r="A22286" s="5"/>
    </row>
    <row r="22287" spans="1:1" hidden="1">
      <c r="A22287" s="5"/>
    </row>
    <row r="22288" spans="1:1" hidden="1">
      <c r="A22288" s="5"/>
    </row>
    <row r="22289" spans="1:1" hidden="1">
      <c r="A22289" s="5"/>
    </row>
    <row r="22290" spans="1:1" hidden="1">
      <c r="A22290" s="5"/>
    </row>
    <row r="22291" spans="1:1" hidden="1">
      <c r="A22291" s="5"/>
    </row>
    <row r="22292" spans="1:1" hidden="1">
      <c r="A22292" s="5"/>
    </row>
    <row r="22293" spans="1:1" hidden="1">
      <c r="A22293" s="5"/>
    </row>
    <row r="22294" spans="1:1" hidden="1">
      <c r="A22294" s="5"/>
    </row>
    <row r="22295" spans="1:1" hidden="1">
      <c r="A22295" s="5"/>
    </row>
    <row r="22296" spans="1:1" hidden="1">
      <c r="A22296" s="5"/>
    </row>
    <row r="22297" spans="1:1" hidden="1">
      <c r="A22297" s="5"/>
    </row>
    <row r="22298" spans="1:1" hidden="1">
      <c r="A22298" s="5"/>
    </row>
    <row r="22299" spans="1:1" hidden="1">
      <c r="A22299" s="5"/>
    </row>
    <row r="22300" spans="1:1" hidden="1">
      <c r="A22300" s="5"/>
    </row>
    <row r="22301" spans="1:1" hidden="1">
      <c r="A22301" s="5"/>
    </row>
    <row r="22302" spans="1:1" hidden="1">
      <c r="A22302" s="5"/>
    </row>
    <row r="22303" spans="1:1" hidden="1">
      <c r="A22303" s="5"/>
    </row>
    <row r="22304" spans="1:1" hidden="1">
      <c r="A22304" s="5"/>
    </row>
    <row r="22305" spans="1:1" hidden="1">
      <c r="A22305" s="5"/>
    </row>
    <row r="22306" spans="1:1" hidden="1">
      <c r="A22306" s="5"/>
    </row>
    <row r="22307" spans="1:1" hidden="1">
      <c r="A22307" s="5"/>
    </row>
    <row r="22308" spans="1:1" hidden="1">
      <c r="A22308" s="5"/>
    </row>
    <row r="22309" spans="1:1" hidden="1">
      <c r="A22309" s="5"/>
    </row>
    <row r="22310" spans="1:1" hidden="1">
      <c r="A22310" s="5"/>
    </row>
    <row r="22311" spans="1:1" hidden="1">
      <c r="A22311" s="5"/>
    </row>
    <row r="22312" spans="1:1" hidden="1">
      <c r="A22312" s="5"/>
    </row>
    <row r="22313" spans="1:1" hidden="1">
      <c r="A22313" s="5"/>
    </row>
    <row r="22314" spans="1:1" hidden="1">
      <c r="A22314" s="5"/>
    </row>
    <row r="22315" spans="1:1" hidden="1">
      <c r="A22315" s="5"/>
    </row>
    <row r="22316" spans="1:1" hidden="1">
      <c r="A22316" s="5"/>
    </row>
    <row r="22317" spans="1:1" hidden="1">
      <c r="A22317" s="5"/>
    </row>
    <row r="22318" spans="1:1" hidden="1">
      <c r="A22318" s="5"/>
    </row>
    <row r="22319" spans="1:1" hidden="1">
      <c r="A22319" s="5"/>
    </row>
    <row r="22320" spans="1:1" hidden="1">
      <c r="A22320" s="5"/>
    </row>
    <row r="22321" spans="1:1" hidden="1">
      <c r="A22321" s="5"/>
    </row>
    <row r="22322" spans="1:1" hidden="1">
      <c r="A22322" s="5"/>
    </row>
    <row r="22323" spans="1:1" hidden="1">
      <c r="A22323" s="5"/>
    </row>
    <row r="22324" spans="1:1" hidden="1">
      <c r="A22324" s="5"/>
    </row>
    <row r="22325" spans="1:1" hidden="1">
      <c r="A22325" s="5"/>
    </row>
    <row r="22326" spans="1:1" hidden="1">
      <c r="A22326" s="5"/>
    </row>
    <row r="22327" spans="1:1" hidden="1">
      <c r="A22327" s="5"/>
    </row>
    <row r="22328" spans="1:1" hidden="1">
      <c r="A22328" s="5"/>
    </row>
    <row r="22329" spans="1:1" hidden="1">
      <c r="A22329" s="5"/>
    </row>
    <row r="22330" spans="1:1" hidden="1">
      <c r="A22330" s="5"/>
    </row>
    <row r="22331" spans="1:1" hidden="1">
      <c r="A22331" s="5"/>
    </row>
    <row r="22332" spans="1:1" hidden="1">
      <c r="A22332" s="5"/>
    </row>
    <row r="22333" spans="1:1" hidden="1">
      <c r="A22333" s="5"/>
    </row>
    <row r="22334" spans="1:1" hidden="1">
      <c r="A22334" s="5"/>
    </row>
    <row r="22335" spans="1:1" hidden="1">
      <c r="A22335" s="5"/>
    </row>
    <row r="22336" spans="1:1" hidden="1">
      <c r="A22336" s="5"/>
    </row>
    <row r="22337" spans="1:1" hidden="1">
      <c r="A22337" s="5"/>
    </row>
    <row r="22338" spans="1:1" hidden="1">
      <c r="A22338" s="5"/>
    </row>
    <row r="22339" spans="1:1" hidden="1">
      <c r="A22339" s="5"/>
    </row>
    <row r="22340" spans="1:1" hidden="1">
      <c r="A22340" s="5"/>
    </row>
    <row r="22341" spans="1:1" hidden="1">
      <c r="A22341" s="5"/>
    </row>
    <row r="22342" spans="1:1" hidden="1">
      <c r="A22342" s="5"/>
    </row>
    <row r="22343" spans="1:1" hidden="1">
      <c r="A22343" s="5"/>
    </row>
    <row r="22344" spans="1:1" hidden="1">
      <c r="A22344" s="5"/>
    </row>
    <row r="22345" spans="1:1" hidden="1">
      <c r="A22345" s="5"/>
    </row>
    <row r="22346" spans="1:1" hidden="1">
      <c r="A22346" s="5"/>
    </row>
    <row r="22347" spans="1:1" hidden="1">
      <c r="A22347" s="5"/>
    </row>
    <row r="22348" spans="1:1" hidden="1">
      <c r="A22348" s="5"/>
    </row>
    <row r="22349" spans="1:1" hidden="1">
      <c r="A22349" s="5"/>
    </row>
    <row r="22350" spans="1:1" hidden="1">
      <c r="A22350" s="5"/>
    </row>
    <row r="22351" spans="1:1" hidden="1">
      <c r="A22351" s="5"/>
    </row>
    <row r="22352" spans="1:1" hidden="1">
      <c r="A22352" s="5"/>
    </row>
    <row r="22353" spans="1:1" hidden="1">
      <c r="A22353" s="5"/>
    </row>
    <row r="22354" spans="1:1" hidden="1">
      <c r="A22354" s="5"/>
    </row>
    <row r="22355" spans="1:1" hidden="1">
      <c r="A22355" s="5"/>
    </row>
    <row r="22356" spans="1:1" hidden="1">
      <c r="A22356" s="5"/>
    </row>
    <row r="22357" spans="1:1" hidden="1">
      <c r="A22357" s="5"/>
    </row>
    <row r="22358" spans="1:1" hidden="1">
      <c r="A22358" s="5"/>
    </row>
    <row r="22359" spans="1:1" hidden="1">
      <c r="A22359" s="5"/>
    </row>
    <row r="22360" spans="1:1" hidden="1">
      <c r="A22360" s="5"/>
    </row>
    <row r="22361" spans="1:1" hidden="1">
      <c r="A22361" s="5"/>
    </row>
    <row r="22362" spans="1:1" hidden="1">
      <c r="A22362" s="5"/>
    </row>
    <row r="22363" spans="1:1" hidden="1">
      <c r="A22363" s="5"/>
    </row>
    <row r="22364" spans="1:1" hidden="1">
      <c r="A22364" s="5"/>
    </row>
    <row r="22365" spans="1:1" hidden="1">
      <c r="A22365" s="5"/>
    </row>
    <row r="22366" spans="1:1" hidden="1">
      <c r="A22366" s="5"/>
    </row>
    <row r="22367" spans="1:1" hidden="1">
      <c r="A22367" s="5"/>
    </row>
    <row r="22368" spans="1:1" hidden="1">
      <c r="A22368" s="5"/>
    </row>
    <row r="22369" spans="1:1" hidden="1">
      <c r="A22369" s="5"/>
    </row>
    <row r="22370" spans="1:1" hidden="1">
      <c r="A22370" s="5"/>
    </row>
    <row r="22371" spans="1:1" hidden="1">
      <c r="A22371" s="5"/>
    </row>
    <row r="22372" spans="1:1" hidden="1">
      <c r="A22372" s="5"/>
    </row>
    <row r="22373" spans="1:1" hidden="1">
      <c r="A22373" s="5"/>
    </row>
    <row r="22374" spans="1:1" hidden="1">
      <c r="A22374" s="5"/>
    </row>
    <row r="22375" spans="1:1" hidden="1">
      <c r="A22375" s="5"/>
    </row>
    <row r="22376" spans="1:1" hidden="1">
      <c r="A22376" s="5"/>
    </row>
    <row r="22377" spans="1:1" hidden="1">
      <c r="A22377" s="5"/>
    </row>
    <row r="22378" spans="1:1" hidden="1">
      <c r="A22378" s="5"/>
    </row>
    <row r="22379" spans="1:1" hidden="1">
      <c r="A22379" s="5"/>
    </row>
    <row r="22380" spans="1:1" hidden="1">
      <c r="A22380" s="5"/>
    </row>
    <row r="22381" spans="1:1" hidden="1">
      <c r="A22381" s="5"/>
    </row>
    <row r="22382" spans="1:1" hidden="1">
      <c r="A22382" s="5"/>
    </row>
    <row r="22383" spans="1:1" hidden="1">
      <c r="A22383" s="5"/>
    </row>
    <row r="22384" spans="1:1" hidden="1">
      <c r="A22384" s="5"/>
    </row>
    <row r="22385" spans="1:1" hidden="1">
      <c r="A22385" s="5"/>
    </row>
    <row r="22386" spans="1:1" hidden="1">
      <c r="A22386" s="5"/>
    </row>
    <row r="22387" spans="1:1" hidden="1">
      <c r="A22387" s="5"/>
    </row>
    <row r="22388" spans="1:1" hidden="1">
      <c r="A22388" s="5"/>
    </row>
    <row r="22389" spans="1:1" hidden="1">
      <c r="A22389" s="5"/>
    </row>
    <row r="22390" spans="1:1" hidden="1">
      <c r="A22390" s="5"/>
    </row>
    <row r="22391" spans="1:1" hidden="1">
      <c r="A22391" s="5"/>
    </row>
    <row r="22392" spans="1:1" hidden="1">
      <c r="A22392" s="5"/>
    </row>
    <row r="22393" spans="1:1" hidden="1">
      <c r="A22393" s="5"/>
    </row>
    <row r="22394" spans="1:1" hidden="1">
      <c r="A22394" s="5"/>
    </row>
    <row r="22395" spans="1:1" hidden="1">
      <c r="A22395" s="5"/>
    </row>
    <row r="22396" spans="1:1" hidden="1">
      <c r="A22396" s="5"/>
    </row>
    <row r="22397" spans="1:1" hidden="1">
      <c r="A22397" s="5"/>
    </row>
    <row r="22398" spans="1:1" hidden="1">
      <c r="A22398" s="5"/>
    </row>
    <row r="22399" spans="1:1" hidden="1">
      <c r="A22399" s="5"/>
    </row>
    <row r="22400" spans="1:1" hidden="1">
      <c r="A22400" s="5"/>
    </row>
    <row r="22401" spans="1:1" hidden="1">
      <c r="A22401" s="5"/>
    </row>
    <row r="22402" spans="1:1" hidden="1">
      <c r="A22402" s="5"/>
    </row>
    <row r="22403" spans="1:1" hidden="1">
      <c r="A22403" s="5"/>
    </row>
    <row r="22404" spans="1:1" hidden="1">
      <c r="A22404" s="5"/>
    </row>
    <row r="22405" spans="1:1" hidden="1">
      <c r="A22405" s="5"/>
    </row>
    <row r="22406" spans="1:1" hidden="1">
      <c r="A22406" s="5"/>
    </row>
    <row r="22407" spans="1:1" hidden="1">
      <c r="A22407" s="5"/>
    </row>
    <row r="22408" spans="1:1" hidden="1">
      <c r="A22408" s="5"/>
    </row>
    <row r="22409" spans="1:1" hidden="1">
      <c r="A22409" s="5"/>
    </row>
    <row r="22410" spans="1:1" hidden="1">
      <c r="A22410" s="5"/>
    </row>
    <row r="22411" spans="1:1" hidden="1">
      <c r="A22411" s="5"/>
    </row>
    <row r="22412" spans="1:1" hidden="1">
      <c r="A22412" s="5"/>
    </row>
    <row r="22413" spans="1:1" hidden="1">
      <c r="A22413" s="5"/>
    </row>
    <row r="22414" spans="1:1" hidden="1">
      <c r="A22414" s="5"/>
    </row>
    <row r="22415" spans="1:1" hidden="1">
      <c r="A22415" s="5"/>
    </row>
    <row r="22416" spans="1:1" hidden="1">
      <c r="A22416" s="5"/>
    </row>
    <row r="22417" spans="1:1" hidden="1">
      <c r="A22417" s="5"/>
    </row>
    <row r="22418" spans="1:1" hidden="1">
      <c r="A22418" s="5"/>
    </row>
    <row r="22419" spans="1:1" hidden="1">
      <c r="A22419" s="5"/>
    </row>
    <row r="22420" spans="1:1" hidden="1">
      <c r="A22420" s="5"/>
    </row>
    <row r="22421" spans="1:1" hidden="1">
      <c r="A22421" s="5"/>
    </row>
    <row r="22422" spans="1:1" hidden="1">
      <c r="A22422" s="5"/>
    </row>
    <row r="22423" spans="1:1" hidden="1">
      <c r="A22423" s="5"/>
    </row>
    <row r="22424" spans="1:1" hidden="1">
      <c r="A22424" s="5"/>
    </row>
    <row r="22425" spans="1:1" hidden="1">
      <c r="A22425" s="5"/>
    </row>
    <row r="22426" spans="1:1" hidden="1">
      <c r="A22426" s="5"/>
    </row>
    <row r="22427" spans="1:1" hidden="1">
      <c r="A22427" s="5"/>
    </row>
    <row r="22428" spans="1:1" hidden="1">
      <c r="A22428" s="5"/>
    </row>
    <row r="22429" spans="1:1" hidden="1">
      <c r="A22429" s="5"/>
    </row>
    <row r="22430" spans="1:1" hidden="1">
      <c r="A22430" s="5"/>
    </row>
    <row r="22431" spans="1:1" hidden="1">
      <c r="A22431" s="5"/>
    </row>
    <row r="22432" spans="1:1" hidden="1">
      <c r="A22432" s="5"/>
    </row>
    <row r="22433" spans="1:1" hidden="1">
      <c r="A22433" s="5"/>
    </row>
    <row r="22434" spans="1:1" hidden="1">
      <c r="A22434" s="5"/>
    </row>
    <row r="22435" spans="1:1" hidden="1">
      <c r="A22435" s="5"/>
    </row>
    <row r="22436" spans="1:1" hidden="1">
      <c r="A22436" s="5"/>
    </row>
    <row r="22437" spans="1:1" hidden="1">
      <c r="A22437" s="5"/>
    </row>
    <row r="22438" spans="1:1" hidden="1">
      <c r="A22438" s="5"/>
    </row>
    <row r="22439" spans="1:1" hidden="1">
      <c r="A22439" s="5"/>
    </row>
    <row r="22440" spans="1:1" hidden="1">
      <c r="A22440" s="5"/>
    </row>
    <row r="22441" spans="1:1" hidden="1">
      <c r="A22441" s="5"/>
    </row>
    <row r="22442" spans="1:1" hidden="1">
      <c r="A22442" s="5"/>
    </row>
    <row r="22443" spans="1:1" hidden="1">
      <c r="A22443" s="5"/>
    </row>
    <row r="22444" spans="1:1" hidden="1">
      <c r="A22444" s="5"/>
    </row>
    <row r="22445" spans="1:1" hidden="1">
      <c r="A22445" s="5"/>
    </row>
    <row r="22446" spans="1:1" hidden="1">
      <c r="A22446" s="5"/>
    </row>
    <row r="22447" spans="1:1" hidden="1">
      <c r="A22447" s="5"/>
    </row>
    <row r="22448" spans="1:1" hidden="1">
      <c r="A22448" s="5"/>
    </row>
    <row r="22449" spans="1:1" hidden="1">
      <c r="A22449" s="5"/>
    </row>
    <row r="22450" spans="1:1" hidden="1">
      <c r="A22450" s="5"/>
    </row>
    <row r="22451" spans="1:1" hidden="1">
      <c r="A22451" s="5"/>
    </row>
    <row r="22452" spans="1:1" hidden="1">
      <c r="A22452" s="5"/>
    </row>
    <row r="22453" spans="1:1" hidden="1">
      <c r="A22453" s="5"/>
    </row>
    <row r="22454" spans="1:1" hidden="1">
      <c r="A22454" s="5"/>
    </row>
    <row r="22455" spans="1:1" hidden="1">
      <c r="A22455" s="5"/>
    </row>
    <row r="22456" spans="1:1" hidden="1">
      <c r="A22456" s="5"/>
    </row>
    <row r="22457" spans="1:1" hidden="1">
      <c r="A22457" s="5"/>
    </row>
    <row r="22458" spans="1:1" hidden="1">
      <c r="A22458" s="5"/>
    </row>
    <row r="22459" spans="1:1" hidden="1">
      <c r="A22459" s="5"/>
    </row>
    <row r="22460" spans="1:1" hidden="1">
      <c r="A22460" s="5"/>
    </row>
    <row r="22461" spans="1:1" hidden="1">
      <c r="A22461" s="5"/>
    </row>
    <row r="22462" spans="1:1" hidden="1">
      <c r="A22462" s="5"/>
    </row>
    <row r="22463" spans="1:1" hidden="1">
      <c r="A22463" s="5"/>
    </row>
    <row r="22464" spans="1:1" hidden="1">
      <c r="A22464" s="5"/>
    </row>
    <row r="22465" spans="1:1" hidden="1">
      <c r="A22465" s="5"/>
    </row>
    <row r="22466" spans="1:1" hidden="1">
      <c r="A22466" s="5"/>
    </row>
    <row r="22467" spans="1:1" hidden="1">
      <c r="A22467" s="5"/>
    </row>
    <row r="22468" spans="1:1" hidden="1">
      <c r="A22468" s="5"/>
    </row>
    <row r="22469" spans="1:1" hidden="1">
      <c r="A22469" s="5"/>
    </row>
    <row r="22470" spans="1:1" hidden="1">
      <c r="A22470" s="5"/>
    </row>
    <row r="22471" spans="1:1" hidden="1">
      <c r="A22471" s="5"/>
    </row>
    <row r="22472" spans="1:1" hidden="1">
      <c r="A22472" s="5"/>
    </row>
    <row r="22473" spans="1:1" hidden="1">
      <c r="A22473" s="5"/>
    </row>
    <row r="22474" spans="1:1" hidden="1">
      <c r="A22474" s="5"/>
    </row>
    <row r="22475" spans="1:1" hidden="1">
      <c r="A22475" s="5"/>
    </row>
    <row r="22476" spans="1:1" hidden="1">
      <c r="A22476" s="5"/>
    </row>
    <row r="22477" spans="1:1" hidden="1">
      <c r="A22477" s="5"/>
    </row>
    <row r="22478" spans="1:1" hidden="1">
      <c r="A22478" s="5"/>
    </row>
    <row r="22479" spans="1:1" hidden="1">
      <c r="A22479" s="5"/>
    </row>
    <row r="22480" spans="1:1" hidden="1">
      <c r="A22480" s="5"/>
    </row>
    <row r="22481" spans="1:1" hidden="1">
      <c r="A22481" s="5"/>
    </row>
    <row r="22482" spans="1:1" hidden="1">
      <c r="A22482" s="5"/>
    </row>
    <row r="22483" spans="1:1" hidden="1">
      <c r="A22483" s="5"/>
    </row>
    <row r="22484" spans="1:1" hidden="1">
      <c r="A22484" s="5"/>
    </row>
    <row r="22485" spans="1:1" hidden="1">
      <c r="A22485" s="5"/>
    </row>
    <row r="22486" spans="1:1" hidden="1">
      <c r="A22486" s="5"/>
    </row>
    <row r="22487" spans="1:1" hidden="1">
      <c r="A22487" s="5"/>
    </row>
    <row r="22488" spans="1:1" hidden="1">
      <c r="A22488" s="5"/>
    </row>
    <row r="22489" spans="1:1" hidden="1">
      <c r="A22489" s="5"/>
    </row>
    <row r="22490" spans="1:1" hidden="1">
      <c r="A22490" s="5"/>
    </row>
    <row r="22491" spans="1:1" hidden="1">
      <c r="A22491" s="5"/>
    </row>
    <row r="22492" spans="1:1" hidden="1">
      <c r="A22492" s="5"/>
    </row>
    <row r="22493" spans="1:1" hidden="1">
      <c r="A22493" s="5"/>
    </row>
    <row r="22494" spans="1:1" hidden="1">
      <c r="A22494" s="5"/>
    </row>
    <row r="22495" spans="1:1" hidden="1">
      <c r="A22495" s="5"/>
    </row>
    <row r="22496" spans="1:1" hidden="1">
      <c r="A22496" s="5"/>
    </row>
    <row r="22497" spans="1:1" hidden="1">
      <c r="A22497" s="5"/>
    </row>
    <row r="22498" spans="1:1" hidden="1">
      <c r="A22498" s="5"/>
    </row>
    <row r="22499" spans="1:1" hidden="1">
      <c r="A22499" s="5"/>
    </row>
    <row r="22500" spans="1:1" hidden="1">
      <c r="A22500" s="5"/>
    </row>
    <row r="22501" spans="1:1" hidden="1">
      <c r="A22501" s="5"/>
    </row>
    <row r="22502" spans="1:1" hidden="1">
      <c r="A22502" s="5"/>
    </row>
    <row r="22503" spans="1:1" hidden="1">
      <c r="A22503" s="5"/>
    </row>
    <row r="22504" spans="1:1" hidden="1">
      <c r="A22504" s="5"/>
    </row>
    <row r="22505" spans="1:1" hidden="1">
      <c r="A22505" s="5"/>
    </row>
    <row r="22506" spans="1:1" hidden="1">
      <c r="A22506" s="5"/>
    </row>
    <row r="22507" spans="1:1" hidden="1">
      <c r="A22507" s="5"/>
    </row>
    <row r="22508" spans="1:1" hidden="1">
      <c r="A22508" s="5"/>
    </row>
    <row r="22509" spans="1:1" hidden="1">
      <c r="A22509" s="5"/>
    </row>
    <row r="22510" spans="1:1" hidden="1">
      <c r="A22510" s="5"/>
    </row>
    <row r="22511" spans="1:1" hidden="1">
      <c r="A22511" s="5"/>
    </row>
    <row r="22512" spans="1:1" hidden="1">
      <c r="A22512" s="5"/>
    </row>
    <row r="22513" spans="1:1" hidden="1">
      <c r="A22513" s="5"/>
    </row>
    <row r="22514" spans="1:1" hidden="1">
      <c r="A22514" s="5"/>
    </row>
    <row r="22515" spans="1:1" hidden="1">
      <c r="A22515" s="5"/>
    </row>
    <row r="22516" spans="1:1" hidden="1">
      <c r="A22516" s="5"/>
    </row>
    <row r="22517" spans="1:1" hidden="1">
      <c r="A22517" s="5"/>
    </row>
    <row r="22518" spans="1:1" hidden="1">
      <c r="A22518" s="5"/>
    </row>
    <row r="22519" spans="1:1" hidden="1">
      <c r="A22519" s="5"/>
    </row>
    <row r="22520" spans="1:1" hidden="1">
      <c r="A22520" s="5"/>
    </row>
    <row r="22521" spans="1:1" hidden="1">
      <c r="A22521" s="5"/>
    </row>
    <row r="22522" spans="1:1" hidden="1">
      <c r="A22522" s="5"/>
    </row>
    <row r="22523" spans="1:1" hidden="1">
      <c r="A22523" s="5"/>
    </row>
    <row r="22524" spans="1:1" hidden="1">
      <c r="A22524" s="5"/>
    </row>
    <row r="22525" spans="1:1" hidden="1">
      <c r="A22525" s="5"/>
    </row>
    <row r="22526" spans="1:1" hidden="1">
      <c r="A22526" s="5"/>
    </row>
    <row r="22527" spans="1:1" hidden="1">
      <c r="A22527" s="5"/>
    </row>
    <row r="22528" spans="1:1" hidden="1">
      <c r="A22528" s="5"/>
    </row>
    <row r="22529" spans="1:1" hidden="1">
      <c r="A22529" s="5"/>
    </row>
    <row r="22530" spans="1:1" hidden="1">
      <c r="A22530" s="5"/>
    </row>
    <row r="22531" spans="1:1" hidden="1">
      <c r="A22531" s="5"/>
    </row>
    <row r="22532" spans="1:1" hidden="1">
      <c r="A22532" s="5"/>
    </row>
    <row r="22533" spans="1:1" hidden="1">
      <c r="A22533" s="5"/>
    </row>
    <row r="22534" spans="1:1" hidden="1">
      <c r="A22534" s="5"/>
    </row>
    <row r="22535" spans="1:1" hidden="1">
      <c r="A22535" s="5"/>
    </row>
    <row r="22536" spans="1:1" hidden="1">
      <c r="A22536" s="5"/>
    </row>
    <row r="22537" spans="1:1" hidden="1">
      <c r="A22537" s="5"/>
    </row>
    <row r="22538" spans="1:1" hidden="1">
      <c r="A22538" s="5"/>
    </row>
    <row r="22539" spans="1:1" hidden="1">
      <c r="A22539" s="5"/>
    </row>
    <row r="22540" spans="1:1" hidden="1">
      <c r="A22540" s="5"/>
    </row>
    <row r="22541" spans="1:1" hidden="1">
      <c r="A22541" s="5"/>
    </row>
    <row r="22542" spans="1:1" hidden="1">
      <c r="A22542" s="5"/>
    </row>
    <row r="22543" spans="1:1" hidden="1">
      <c r="A22543" s="5"/>
    </row>
    <row r="22544" spans="1:1" hidden="1">
      <c r="A22544" s="5"/>
    </row>
    <row r="22545" spans="1:1" hidden="1">
      <c r="A22545" s="5"/>
    </row>
    <row r="22546" spans="1:1" hidden="1">
      <c r="A22546" s="5"/>
    </row>
    <row r="22547" spans="1:1" hidden="1">
      <c r="A22547" s="5"/>
    </row>
    <row r="22548" spans="1:1" hidden="1">
      <c r="A22548" s="5"/>
    </row>
    <row r="22549" spans="1:1" hidden="1">
      <c r="A22549" s="5"/>
    </row>
    <row r="22550" spans="1:1" hidden="1">
      <c r="A22550" s="5"/>
    </row>
    <row r="22551" spans="1:1" hidden="1">
      <c r="A22551" s="5"/>
    </row>
    <row r="22552" spans="1:1" hidden="1">
      <c r="A22552" s="5"/>
    </row>
    <row r="22553" spans="1:1" hidden="1">
      <c r="A22553" s="5"/>
    </row>
    <row r="22554" spans="1:1" hidden="1">
      <c r="A22554" s="5"/>
    </row>
    <row r="22555" spans="1:1" hidden="1">
      <c r="A22555" s="5"/>
    </row>
    <row r="22556" spans="1:1" hidden="1">
      <c r="A22556" s="5"/>
    </row>
    <row r="22557" spans="1:1" hidden="1">
      <c r="A22557" s="5"/>
    </row>
    <row r="22558" spans="1:1" hidden="1">
      <c r="A22558" s="5"/>
    </row>
    <row r="22559" spans="1:1" hidden="1">
      <c r="A22559" s="5"/>
    </row>
    <row r="22560" spans="1:1" hidden="1">
      <c r="A22560" s="5"/>
    </row>
    <row r="22561" spans="1:1" hidden="1">
      <c r="A22561" s="5"/>
    </row>
    <row r="22562" spans="1:1" hidden="1">
      <c r="A22562" s="5"/>
    </row>
    <row r="22563" spans="1:1" hidden="1">
      <c r="A22563" s="5"/>
    </row>
    <row r="22564" spans="1:1" hidden="1">
      <c r="A22564" s="5"/>
    </row>
    <row r="22565" spans="1:1" hidden="1">
      <c r="A22565" s="5"/>
    </row>
    <row r="22566" spans="1:1" hidden="1">
      <c r="A22566" s="5"/>
    </row>
    <row r="22567" spans="1:1" hidden="1">
      <c r="A22567" s="5"/>
    </row>
    <row r="22568" spans="1:1" hidden="1">
      <c r="A22568" s="5"/>
    </row>
    <row r="22569" spans="1:1" hidden="1">
      <c r="A22569" s="5"/>
    </row>
    <row r="22570" spans="1:1" hidden="1">
      <c r="A22570" s="5"/>
    </row>
    <row r="22571" spans="1:1" hidden="1">
      <c r="A22571" s="5"/>
    </row>
    <row r="22572" spans="1:1" hidden="1">
      <c r="A22572" s="5"/>
    </row>
    <row r="22573" spans="1:1" hidden="1">
      <c r="A22573" s="5"/>
    </row>
    <row r="22574" spans="1:1" hidden="1">
      <c r="A22574" s="5"/>
    </row>
    <row r="22575" spans="1:1" hidden="1">
      <c r="A22575" s="5"/>
    </row>
    <row r="22576" spans="1:1" hidden="1">
      <c r="A22576" s="5"/>
    </row>
    <row r="22577" spans="1:1" hidden="1">
      <c r="A22577" s="5"/>
    </row>
    <row r="22578" spans="1:1" hidden="1">
      <c r="A22578" s="5"/>
    </row>
    <row r="22579" spans="1:1" hidden="1">
      <c r="A22579" s="5"/>
    </row>
    <row r="22580" spans="1:1" hidden="1">
      <c r="A22580" s="5"/>
    </row>
    <row r="22581" spans="1:1" hidden="1">
      <c r="A22581" s="5"/>
    </row>
    <row r="22582" spans="1:1" hidden="1">
      <c r="A22582" s="5"/>
    </row>
    <row r="22583" spans="1:1" hidden="1">
      <c r="A22583" s="5"/>
    </row>
    <row r="22584" spans="1:1" hidden="1">
      <c r="A22584" s="5"/>
    </row>
    <row r="22585" spans="1:1" hidden="1">
      <c r="A22585" s="5"/>
    </row>
    <row r="22586" spans="1:1" hidden="1">
      <c r="A22586" s="5"/>
    </row>
    <row r="22587" spans="1:1" hidden="1">
      <c r="A22587" s="5"/>
    </row>
    <row r="22588" spans="1:1" hidden="1">
      <c r="A22588" s="5"/>
    </row>
    <row r="22589" spans="1:1" hidden="1">
      <c r="A22589" s="5"/>
    </row>
    <row r="22590" spans="1:1" hidden="1">
      <c r="A22590" s="5"/>
    </row>
    <row r="22591" spans="1:1" hidden="1">
      <c r="A22591" s="5"/>
    </row>
    <row r="22592" spans="1:1" hidden="1">
      <c r="A22592" s="5"/>
    </row>
    <row r="22593" spans="1:1" hidden="1">
      <c r="A22593" s="5"/>
    </row>
    <row r="22594" spans="1:1" hidden="1">
      <c r="A22594" s="5"/>
    </row>
    <row r="22595" spans="1:1" hidden="1">
      <c r="A22595" s="5"/>
    </row>
    <row r="22596" spans="1:1" hidden="1">
      <c r="A22596" s="5"/>
    </row>
    <row r="22597" spans="1:1" hidden="1">
      <c r="A22597" s="5"/>
    </row>
    <row r="22598" spans="1:1" hidden="1">
      <c r="A22598" s="5"/>
    </row>
    <row r="22599" spans="1:1" hidden="1">
      <c r="A22599" s="5"/>
    </row>
    <row r="22600" spans="1:1" hidden="1">
      <c r="A22600" s="5"/>
    </row>
    <row r="22601" spans="1:1" hidden="1">
      <c r="A22601" s="5"/>
    </row>
    <row r="22602" spans="1:1" hidden="1">
      <c r="A22602" s="5"/>
    </row>
    <row r="22603" spans="1:1" hidden="1">
      <c r="A22603" s="5"/>
    </row>
    <row r="22604" spans="1:1" hidden="1">
      <c r="A22604" s="5"/>
    </row>
    <row r="22605" spans="1:1" hidden="1">
      <c r="A22605" s="5"/>
    </row>
    <row r="22606" spans="1:1" hidden="1">
      <c r="A22606" s="5"/>
    </row>
    <row r="22607" spans="1:1" hidden="1">
      <c r="A22607" s="5"/>
    </row>
    <row r="22608" spans="1:1" hidden="1">
      <c r="A22608" s="5"/>
    </row>
    <row r="22609" spans="1:1" hidden="1">
      <c r="A22609" s="5"/>
    </row>
    <row r="22610" spans="1:1" hidden="1">
      <c r="A22610" s="5"/>
    </row>
    <row r="22611" spans="1:1" hidden="1">
      <c r="A22611" s="5"/>
    </row>
    <row r="22612" spans="1:1" hidden="1">
      <c r="A22612" s="5"/>
    </row>
    <row r="22613" spans="1:1" hidden="1">
      <c r="A22613" s="5"/>
    </row>
    <row r="22614" spans="1:1" hidden="1">
      <c r="A22614" s="5"/>
    </row>
    <row r="22615" spans="1:1" hidden="1">
      <c r="A22615" s="5"/>
    </row>
    <row r="22616" spans="1:1" hidden="1">
      <c r="A22616" s="5"/>
    </row>
    <row r="22617" spans="1:1" hidden="1">
      <c r="A22617" s="5"/>
    </row>
    <row r="22618" spans="1:1" hidden="1">
      <c r="A22618" s="5"/>
    </row>
    <row r="22619" spans="1:1" hidden="1">
      <c r="A22619" s="5"/>
    </row>
    <row r="22620" spans="1:1" hidden="1">
      <c r="A22620" s="5"/>
    </row>
    <row r="22621" spans="1:1" hidden="1">
      <c r="A22621" s="5"/>
    </row>
    <row r="22622" spans="1:1" hidden="1">
      <c r="A22622" s="5"/>
    </row>
    <row r="22623" spans="1:1" hidden="1">
      <c r="A22623" s="5"/>
    </row>
    <row r="22624" spans="1:1" hidden="1">
      <c r="A22624" s="5"/>
    </row>
    <row r="22625" spans="1:1" hidden="1">
      <c r="A22625" s="5"/>
    </row>
    <row r="22626" spans="1:1" hidden="1">
      <c r="A22626" s="5"/>
    </row>
    <row r="22627" spans="1:1" hidden="1">
      <c r="A22627" s="5"/>
    </row>
    <row r="22628" spans="1:1" hidden="1">
      <c r="A22628" s="5"/>
    </row>
    <row r="22629" spans="1:1" hidden="1">
      <c r="A22629" s="5"/>
    </row>
    <row r="22630" spans="1:1" hidden="1">
      <c r="A22630" s="5"/>
    </row>
    <row r="22631" spans="1:1" hidden="1">
      <c r="A22631" s="5"/>
    </row>
    <row r="22632" spans="1:1" hidden="1">
      <c r="A22632" s="5"/>
    </row>
    <row r="22633" spans="1:1" hidden="1">
      <c r="A22633" s="5"/>
    </row>
    <row r="22634" spans="1:1" hidden="1">
      <c r="A22634" s="5"/>
    </row>
    <row r="22635" spans="1:1" hidden="1">
      <c r="A22635" s="5"/>
    </row>
    <row r="22636" spans="1:1" hidden="1">
      <c r="A22636" s="5"/>
    </row>
    <row r="22637" spans="1:1" hidden="1">
      <c r="A22637" s="5"/>
    </row>
    <row r="22638" spans="1:1" hidden="1">
      <c r="A22638" s="5"/>
    </row>
    <row r="22639" spans="1:1" hidden="1">
      <c r="A22639" s="5"/>
    </row>
    <row r="22640" spans="1:1" hidden="1">
      <c r="A22640" s="5"/>
    </row>
    <row r="22641" spans="1:1" hidden="1">
      <c r="A22641" s="5"/>
    </row>
    <row r="22642" spans="1:1" hidden="1">
      <c r="A22642" s="5"/>
    </row>
    <row r="22643" spans="1:1" hidden="1">
      <c r="A22643" s="5"/>
    </row>
    <row r="22644" spans="1:1" hidden="1">
      <c r="A22644" s="5"/>
    </row>
    <row r="22645" spans="1:1" hidden="1">
      <c r="A22645" s="5"/>
    </row>
    <row r="22646" spans="1:1" hidden="1">
      <c r="A22646" s="5"/>
    </row>
    <row r="22647" spans="1:1" hidden="1">
      <c r="A22647" s="5"/>
    </row>
    <row r="22648" spans="1:1" hidden="1">
      <c r="A22648" s="5"/>
    </row>
    <row r="22649" spans="1:1" hidden="1">
      <c r="A22649" s="5"/>
    </row>
    <row r="22650" spans="1:1" hidden="1">
      <c r="A22650" s="5"/>
    </row>
    <row r="22651" spans="1:1" hidden="1">
      <c r="A22651" s="5"/>
    </row>
    <row r="22652" spans="1:1" hidden="1">
      <c r="A22652" s="5"/>
    </row>
    <row r="22653" spans="1:1" hidden="1">
      <c r="A22653" s="5"/>
    </row>
    <row r="22654" spans="1:1" hidden="1">
      <c r="A22654" s="5"/>
    </row>
    <row r="22655" spans="1:1" hidden="1">
      <c r="A22655" s="5"/>
    </row>
    <row r="22656" spans="1:1" hidden="1">
      <c r="A22656" s="5"/>
    </row>
    <row r="22657" spans="1:1" hidden="1">
      <c r="A22657" s="5"/>
    </row>
    <row r="22658" spans="1:1" hidden="1">
      <c r="A22658" s="5"/>
    </row>
    <row r="22659" spans="1:1" hidden="1">
      <c r="A22659" s="5"/>
    </row>
    <row r="22660" spans="1:1" hidden="1">
      <c r="A22660" s="5"/>
    </row>
    <row r="22661" spans="1:1" hidden="1">
      <c r="A22661" s="5"/>
    </row>
    <row r="22662" spans="1:1" hidden="1">
      <c r="A22662" s="5"/>
    </row>
    <row r="22663" spans="1:1" hidden="1">
      <c r="A22663" s="5"/>
    </row>
    <row r="22664" spans="1:1" hidden="1">
      <c r="A22664" s="5"/>
    </row>
    <row r="22665" spans="1:1" hidden="1">
      <c r="A22665" s="5"/>
    </row>
    <row r="22666" spans="1:1" hidden="1">
      <c r="A22666" s="5"/>
    </row>
    <row r="22667" spans="1:1" hidden="1">
      <c r="A22667" s="5"/>
    </row>
    <row r="22668" spans="1:1" hidden="1">
      <c r="A22668" s="5"/>
    </row>
    <row r="22669" spans="1:1" hidden="1">
      <c r="A22669" s="5"/>
    </row>
    <row r="22670" spans="1:1" hidden="1">
      <c r="A22670" s="5"/>
    </row>
    <row r="22671" spans="1:1" hidden="1">
      <c r="A22671" s="5"/>
    </row>
    <row r="22672" spans="1:1" hidden="1">
      <c r="A22672" s="5"/>
    </row>
    <row r="22673" spans="1:1" hidden="1">
      <c r="A22673" s="5"/>
    </row>
    <row r="22674" spans="1:1" hidden="1">
      <c r="A22674" s="5"/>
    </row>
    <row r="22675" spans="1:1" hidden="1">
      <c r="A22675" s="5"/>
    </row>
    <row r="22676" spans="1:1" hidden="1">
      <c r="A22676" s="5"/>
    </row>
    <row r="22677" spans="1:1" hidden="1">
      <c r="A22677" s="5"/>
    </row>
    <row r="22678" spans="1:1" hidden="1">
      <c r="A22678" s="5"/>
    </row>
    <row r="22679" spans="1:1" hidden="1">
      <c r="A22679" s="5"/>
    </row>
    <row r="22680" spans="1:1" hidden="1">
      <c r="A22680" s="5"/>
    </row>
    <row r="22681" spans="1:1" hidden="1">
      <c r="A22681" s="5"/>
    </row>
    <row r="22682" spans="1:1" hidden="1">
      <c r="A22682" s="5"/>
    </row>
    <row r="22683" spans="1:1" hidden="1">
      <c r="A22683" s="5"/>
    </row>
    <row r="22684" spans="1:1" hidden="1">
      <c r="A22684" s="5"/>
    </row>
    <row r="22685" spans="1:1" hidden="1">
      <c r="A22685" s="5"/>
    </row>
    <row r="22686" spans="1:1" hidden="1">
      <c r="A22686" s="5"/>
    </row>
    <row r="22687" spans="1:1" hidden="1">
      <c r="A22687" s="5"/>
    </row>
    <row r="22688" spans="1:1" hidden="1">
      <c r="A22688" s="5"/>
    </row>
    <row r="22689" spans="1:1" hidden="1">
      <c r="A22689" s="5"/>
    </row>
    <row r="22690" spans="1:1" hidden="1">
      <c r="A22690" s="5"/>
    </row>
    <row r="22691" spans="1:1" hidden="1">
      <c r="A22691" s="5"/>
    </row>
    <row r="22692" spans="1:1" hidden="1">
      <c r="A22692" s="5"/>
    </row>
    <row r="22693" spans="1:1" hidden="1">
      <c r="A22693" s="5"/>
    </row>
    <row r="22694" spans="1:1" hidden="1">
      <c r="A22694" s="5"/>
    </row>
    <row r="22695" spans="1:1" hidden="1">
      <c r="A22695" s="5"/>
    </row>
    <row r="22696" spans="1:1" hidden="1">
      <c r="A22696" s="5"/>
    </row>
    <row r="22697" spans="1:1" hidden="1">
      <c r="A22697" s="5"/>
    </row>
    <row r="22698" spans="1:1" hidden="1">
      <c r="A22698" s="5"/>
    </row>
    <row r="22699" spans="1:1" hidden="1">
      <c r="A22699" s="5"/>
    </row>
    <row r="22700" spans="1:1" hidden="1">
      <c r="A22700" s="5"/>
    </row>
    <row r="22701" spans="1:1" hidden="1">
      <c r="A22701" s="5"/>
    </row>
    <row r="22702" spans="1:1" hidden="1">
      <c r="A22702" s="5"/>
    </row>
    <row r="22703" spans="1:1" hidden="1">
      <c r="A22703" s="5"/>
    </row>
    <row r="22704" spans="1:1" hidden="1">
      <c r="A22704" s="5"/>
    </row>
    <row r="22705" spans="1:1" hidden="1">
      <c r="A22705" s="5"/>
    </row>
    <row r="22706" spans="1:1" hidden="1">
      <c r="A22706" s="5"/>
    </row>
    <row r="22707" spans="1:1" hidden="1">
      <c r="A22707" s="5"/>
    </row>
    <row r="22708" spans="1:1" hidden="1">
      <c r="A22708" s="5"/>
    </row>
    <row r="22709" spans="1:1" hidden="1">
      <c r="A22709" s="5"/>
    </row>
    <row r="22710" spans="1:1" hidden="1">
      <c r="A22710" s="5"/>
    </row>
    <row r="22711" spans="1:1" hidden="1">
      <c r="A22711" s="5"/>
    </row>
    <row r="22712" spans="1:1" hidden="1">
      <c r="A22712" s="5"/>
    </row>
    <row r="22713" spans="1:1" hidden="1">
      <c r="A22713" s="5"/>
    </row>
    <row r="22714" spans="1:1" hidden="1">
      <c r="A22714" s="5"/>
    </row>
    <row r="22715" spans="1:1" hidden="1">
      <c r="A22715" s="5"/>
    </row>
    <row r="22716" spans="1:1" hidden="1">
      <c r="A22716" s="5"/>
    </row>
    <row r="22717" spans="1:1" hidden="1">
      <c r="A22717" s="5"/>
    </row>
    <row r="22718" spans="1:1" hidden="1">
      <c r="A22718" s="5"/>
    </row>
    <row r="22719" spans="1:1" hidden="1">
      <c r="A22719" s="5"/>
    </row>
    <row r="22720" spans="1:1" hidden="1">
      <c r="A22720" s="5"/>
    </row>
    <row r="22721" spans="1:1" hidden="1">
      <c r="A22721" s="5"/>
    </row>
    <row r="22722" spans="1:1" hidden="1">
      <c r="A22722" s="5"/>
    </row>
    <row r="22723" spans="1:1" hidden="1">
      <c r="A22723" s="5"/>
    </row>
    <row r="22724" spans="1:1" hidden="1">
      <c r="A22724" s="5"/>
    </row>
    <row r="22725" spans="1:1" hidden="1">
      <c r="A22725" s="5"/>
    </row>
    <row r="22726" spans="1:1" hidden="1">
      <c r="A22726" s="5"/>
    </row>
    <row r="22727" spans="1:1" hidden="1">
      <c r="A22727" s="5"/>
    </row>
    <row r="22728" spans="1:1" hidden="1">
      <c r="A22728" s="5"/>
    </row>
    <row r="22729" spans="1:1" hidden="1">
      <c r="A22729" s="5"/>
    </row>
    <row r="22730" spans="1:1" hidden="1">
      <c r="A22730" s="5"/>
    </row>
    <row r="22731" spans="1:1" hidden="1">
      <c r="A22731" s="5"/>
    </row>
    <row r="22732" spans="1:1" hidden="1">
      <c r="A22732" s="5"/>
    </row>
    <row r="22733" spans="1:1" hidden="1">
      <c r="A22733" s="5"/>
    </row>
    <row r="22734" spans="1:1" hidden="1">
      <c r="A22734" s="5"/>
    </row>
    <row r="22735" spans="1:1" hidden="1">
      <c r="A22735" s="5"/>
    </row>
    <row r="22736" spans="1:1" hidden="1">
      <c r="A22736" s="5"/>
    </row>
    <row r="22737" spans="1:1" hidden="1">
      <c r="A22737" s="5"/>
    </row>
    <row r="22738" spans="1:1" hidden="1">
      <c r="A22738" s="5"/>
    </row>
    <row r="22739" spans="1:1" hidden="1">
      <c r="A22739" s="5"/>
    </row>
    <row r="22740" spans="1:1" hidden="1">
      <c r="A22740" s="5"/>
    </row>
    <row r="22741" spans="1:1" hidden="1">
      <c r="A22741" s="5"/>
    </row>
    <row r="22742" spans="1:1" hidden="1">
      <c r="A22742" s="5"/>
    </row>
    <row r="22743" spans="1:1" hidden="1">
      <c r="A22743" s="5"/>
    </row>
    <row r="22744" spans="1:1" hidden="1">
      <c r="A22744" s="5"/>
    </row>
    <row r="22745" spans="1:1" hidden="1">
      <c r="A22745" s="5"/>
    </row>
    <row r="22746" spans="1:1" hidden="1">
      <c r="A22746" s="5"/>
    </row>
    <row r="22747" spans="1:1" hidden="1">
      <c r="A22747" s="5"/>
    </row>
    <row r="22748" spans="1:1" hidden="1">
      <c r="A22748" s="5"/>
    </row>
    <row r="22749" spans="1:1" hidden="1">
      <c r="A22749" s="5"/>
    </row>
    <row r="22750" spans="1:1" hidden="1">
      <c r="A22750" s="5"/>
    </row>
    <row r="22751" spans="1:1" hidden="1">
      <c r="A22751" s="5"/>
    </row>
    <row r="22752" spans="1:1" hidden="1">
      <c r="A22752" s="5"/>
    </row>
    <row r="22753" spans="1:1" hidden="1">
      <c r="A22753" s="5"/>
    </row>
    <row r="22754" spans="1:1" hidden="1">
      <c r="A22754" s="5"/>
    </row>
    <row r="22755" spans="1:1" hidden="1">
      <c r="A22755" s="5"/>
    </row>
    <row r="22756" spans="1:1" hidden="1">
      <c r="A22756" s="5"/>
    </row>
    <row r="22757" spans="1:1" hidden="1">
      <c r="A22757" s="5"/>
    </row>
    <row r="22758" spans="1:1" hidden="1">
      <c r="A22758" s="5"/>
    </row>
    <row r="22759" spans="1:1" hidden="1">
      <c r="A22759" s="5"/>
    </row>
    <row r="22760" spans="1:1" hidden="1">
      <c r="A22760" s="5"/>
    </row>
    <row r="22761" spans="1:1" hidden="1">
      <c r="A22761" s="5"/>
    </row>
    <row r="22762" spans="1:1" hidden="1">
      <c r="A22762" s="5"/>
    </row>
    <row r="22763" spans="1:1" hidden="1">
      <c r="A22763" s="5"/>
    </row>
    <row r="22764" spans="1:1" hidden="1">
      <c r="A22764" s="5"/>
    </row>
    <row r="22765" spans="1:1" hidden="1">
      <c r="A22765" s="5"/>
    </row>
    <row r="22766" spans="1:1" hidden="1">
      <c r="A22766" s="5"/>
    </row>
    <row r="22767" spans="1:1" hidden="1">
      <c r="A22767" s="5"/>
    </row>
    <row r="22768" spans="1:1" hidden="1">
      <c r="A22768" s="5"/>
    </row>
    <row r="22769" spans="1:1" hidden="1">
      <c r="A22769" s="5"/>
    </row>
    <row r="22770" spans="1:1" hidden="1">
      <c r="A22770" s="5"/>
    </row>
    <row r="22771" spans="1:1" hidden="1">
      <c r="A22771" s="5"/>
    </row>
    <row r="22772" spans="1:1" hidden="1">
      <c r="A22772" s="5"/>
    </row>
    <row r="22773" spans="1:1" hidden="1">
      <c r="A22773" s="5"/>
    </row>
    <row r="22774" spans="1:1" hidden="1">
      <c r="A22774" s="5"/>
    </row>
    <row r="22775" spans="1:1" hidden="1">
      <c r="A22775" s="5"/>
    </row>
    <row r="22776" spans="1:1" hidden="1">
      <c r="A22776" s="5"/>
    </row>
    <row r="22777" spans="1:1" hidden="1">
      <c r="A22777" s="5"/>
    </row>
    <row r="22778" spans="1:1" hidden="1">
      <c r="A22778" s="5"/>
    </row>
    <row r="22779" spans="1:1" hidden="1">
      <c r="A22779" s="5"/>
    </row>
    <row r="22780" spans="1:1" hidden="1">
      <c r="A22780" s="5"/>
    </row>
    <row r="22781" spans="1:1" hidden="1">
      <c r="A22781" s="5"/>
    </row>
    <row r="22782" spans="1:1" hidden="1">
      <c r="A22782" s="5"/>
    </row>
    <row r="22783" spans="1:1" hidden="1">
      <c r="A22783" s="5"/>
    </row>
    <row r="22784" spans="1:1" hidden="1">
      <c r="A22784" s="5"/>
    </row>
    <row r="22785" spans="1:1" hidden="1">
      <c r="A22785" s="5"/>
    </row>
    <row r="22786" spans="1:1" hidden="1">
      <c r="A22786" s="5"/>
    </row>
    <row r="22787" spans="1:1" hidden="1">
      <c r="A22787" s="5"/>
    </row>
    <row r="22788" spans="1:1" hidden="1">
      <c r="A22788" s="5"/>
    </row>
    <row r="22789" spans="1:1" hidden="1">
      <c r="A22789" s="5"/>
    </row>
    <row r="22790" spans="1:1" hidden="1">
      <c r="A22790" s="5"/>
    </row>
    <row r="22791" spans="1:1" hidden="1">
      <c r="A22791" s="5"/>
    </row>
    <row r="22792" spans="1:1" hidden="1">
      <c r="A22792" s="5"/>
    </row>
    <row r="22793" spans="1:1" hidden="1">
      <c r="A22793" s="5"/>
    </row>
    <row r="22794" spans="1:1" hidden="1">
      <c r="A22794" s="5"/>
    </row>
    <row r="22795" spans="1:1" hidden="1">
      <c r="A22795" s="5"/>
    </row>
    <row r="22796" spans="1:1" hidden="1">
      <c r="A22796" s="5"/>
    </row>
    <row r="22797" spans="1:1" hidden="1">
      <c r="A22797" s="5"/>
    </row>
    <row r="22798" spans="1:1" hidden="1">
      <c r="A22798" s="5"/>
    </row>
    <row r="22799" spans="1:1" hidden="1">
      <c r="A22799" s="5"/>
    </row>
    <row r="22800" spans="1:1" hidden="1">
      <c r="A22800" s="5"/>
    </row>
    <row r="22801" spans="1:1" hidden="1">
      <c r="A22801" s="5"/>
    </row>
    <row r="22802" spans="1:1" hidden="1">
      <c r="A22802" s="5"/>
    </row>
    <row r="22803" spans="1:1" hidden="1">
      <c r="A22803" s="5"/>
    </row>
    <row r="22804" spans="1:1" hidden="1">
      <c r="A22804" s="5"/>
    </row>
    <row r="22805" spans="1:1" hidden="1">
      <c r="A22805" s="5"/>
    </row>
    <row r="22806" spans="1:1" hidden="1">
      <c r="A22806" s="5"/>
    </row>
    <row r="22807" spans="1:1" hidden="1">
      <c r="A22807" s="5"/>
    </row>
    <row r="22808" spans="1:1" hidden="1">
      <c r="A22808" s="5"/>
    </row>
    <row r="22809" spans="1:1" hidden="1">
      <c r="A22809" s="5"/>
    </row>
    <row r="22810" spans="1:1" hidden="1">
      <c r="A22810" s="5"/>
    </row>
    <row r="22811" spans="1:1" hidden="1">
      <c r="A22811" s="5"/>
    </row>
    <row r="22812" spans="1:1" hidden="1">
      <c r="A22812" s="5"/>
    </row>
    <row r="22813" spans="1:1" hidden="1">
      <c r="A22813" s="5"/>
    </row>
    <row r="22814" spans="1:1" hidden="1">
      <c r="A22814" s="5"/>
    </row>
    <row r="22815" spans="1:1" hidden="1">
      <c r="A22815" s="5"/>
    </row>
    <row r="22816" spans="1:1" hidden="1">
      <c r="A22816" s="5"/>
    </row>
    <row r="22817" spans="1:1" hidden="1">
      <c r="A22817" s="5"/>
    </row>
    <row r="22818" spans="1:1" hidden="1">
      <c r="A22818" s="5"/>
    </row>
    <row r="22819" spans="1:1" hidden="1">
      <c r="A22819" s="5"/>
    </row>
    <row r="22820" spans="1:1" hidden="1">
      <c r="A22820" s="5"/>
    </row>
    <row r="22821" spans="1:1" hidden="1">
      <c r="A22821" s="5"/>
    </row>
    <row r="22822" spans="1:1" hidden="1">
      <c r="A22822" s="5"/>
    </row>
    <row r="22823" spans="1:1" hidden="1">
      <c r="A22823" s="5"/>
    </row>
    <row r="22824" spans="1:1" hidden="1">
      <c r="A22824" s="5"/>
    </row>
    <row r="22825" spans="1:1" hidden="1">
      <c r="A22825" s="5"/>
    </row>
    <row r="22826" spans="1:1" hidden="1">
      <c r="A22826" s="5"/>
    </row>
    <row r="22827" spans="1:1" hidden="1">
      <c r="A22827" s="5"/>
    </row>
    <row r="22828" spans="1:1" hidden="1">
      <c r="A22828" s="5"/>
    </row>
    <row r="22829" spans="1:1" hidden="1">
      <c r="A22829" s="5"/>
    </row>
    <row r="22830" spans="1:1" hidden="1">
      <c r="A22830" s="5"/>
    </row>
    <row r="22831" spans="1:1" hidden="1">
      <c r="A22831" s="5"/>
    </row>
    <row r="22832" spans="1:1" hidden="1">
      <c r="A22832" s="5"/>
    </row>
    <row r="22833" spans="1:1" hidden="1">
      <c r="A22833" s="5"/>
    </row>
    <row r="22834" spans="1:1" hidden="1">
      <c r="A22834" s="5"/>
    </row>
    <row r="22835" spans="1:1" hidden="1">
      <c r="A22835" s="5"/>
    </row>
    <row r="22836" spans="1:1" hidden="1">
      <c r="A22836" s="5"/>
    </row>
    <row r="22837" spans="1:1" hidden="1">
      <c r="A22837" s="5"/>
    </row>
    <row r="22838" spans="1:1" hidden="1">
      <c r="A22838" s="5"/>
    </row>
    <row r="22839" spans="1:1" hidden="1">
      <c r="A22839" s="5"/>
    </row>
    <row r="22840" spans="1:1" hidden="1">
      <c r="A22840" s="5"/>
    </row>
    <row r="22841" spans="1:1" hidden="1">
      <c r="A22841" s="5"/>
    </row>
    <row r="22842" spans="1:1" hidden="1">
      <c r="A22842" s="5"/>
    </row>
    <row r="22843" spans="1:1" hidden="1">
      <c r="A22843" s="5"/>
    </row>
    <row r="22844" spans="1:1" hidden="1">
      <c r="A22844" s="5"/>
    </row>
    <row r="22845" spans="1:1" hidden="1">
      <c r="A22845" s="5"/>
    </row>
    <row r="22846" spans="1:1" hidden="1">
      <c r="A22846" s="5"/>
    </row>
    <row r="22847" spans="1:1" hidden="1">
      <c r="A22847" s="5"/>
    </row>
    <row r="22848" spans="1:1" hidden="1">
      <c r="A22848" s="5"/>
    </row>
    <row r="22849" spans="1:1" hidden="1">
      <c r="A22849" s="5"/>
    </row>
    <row r="22850" spans="1:1" hidden="1">
      <c r="A22850" s="5"/>
    </row>
    <row r="22851" spans="1:1" hidden="1">
      <c r="A22851" s="5"/>
    </row>
    <row r="22852" spans="1:1" hidden="1">
      <c r="A22852" s="5"/>
    </row>
    <row r="22853" spans="1:1" hidden="1">
      <c r="A22853" s="5"/>
    </row>
    <row r="22854" spans="1:1" hidden="1">
      <c r="A22854" s="5"/>
    </row>
    <row r="22855" spans="1:1" hidden="1">
      <c r="A22855" s="5"/>
    </row>
    <row r="22856" spans="1:1" hidden="1">
      <c r="A22856" s="5"/>
    </row>
    <row r="22857" spans="1:1" hidden="1">
      <c r="A22857" s="5"/>
    </row>
    <row r="22858" spans="1:1" hidden="1">
      <c r="A22858" s="5"/>
    </row>
    <row r="22859" spans="1:1" hidden="1">
      <c r="A22859" s="5"/>
    </row>
    <row r="22860" spans="1:1" hidden="1">
      <c r="A22860" s="5"/>
    </row>
    <row r="22861" spans="1:1" hidden="1">
      <c r="A22861" s="5"/>
    </row>
    <row r="22862" spans="1:1" hidden="1">
      <c r="A22862" s="5"/>
    </row>
    <row r="22863" spans="1:1" hidden="1">
      <c r="A22863" s="5"/>
    </row>
    <row r="22864" spans="1:1" hidden="1">
      <c r="A22864" s="5"/>
    </row>
    <row r="22865" spans="1:1" hidden="1">
      <c r="A22865" s="5"/>
    </row>
    <row r="22866" spans="1:1" hidden="1">
      <c r="A22866" s="5"/>
    </row>
    <row r="22867" spans="1:1" hidden="1">
      <c r="A22867" s="5"/>
    </row>
    <row r="22868" spans="1:1" hidden="1">
      <c r="A22868" s="5"/>
    </row>
    <row r="22869" spans="1:1" hidden="1">
      <c r="A22869" s="5"/>
    </row>
    <row r="22870" spans="1:1" hidden="1">
      <c r="A22870" s="5"/>
    </row>
    <row r="22871" spans="1:1" hidden="1">
      <c r="A22871" s="5"/>
    </row>
    <row r="22872" spans="1:1" hidden="1">
      <c r="A22872" s="5"/>
    </row>
    <row r="22873" spans="1:1" hidden="1">
      <c r="A22873" s="5"/>
    </row>
    <row r="22874" spans="1:1" hidden="1">
      <c r="A22874" s="5"/>
    </row>
    <row r="22875" spans="1:1" hidden="1">
      <c r="A22875" s="5"/>
    </row>
    <row r="22876" spans="1:1" hidden="1">
      <c r="A22876" s="5"/>
    </row>
    <row r="22877" spans="1:1" hidden="1">
      <c r="A22877" s="5"/>
    </row>
    <row r="22878" spans="1:1" hidden="1">
      <c r="A22878" s="5"/>
    </row>
    <row r="22879" spans="1:1" hidden="1">
      <c r="A22879" s="5"/>
    </row>
    <row r="22880" spans="1:1" hidden="1">
      <c r="A22880" s="5"/>
    </row>
    <row r="22881" spans="1:1" hidden="1">
      <c r="A22881" s="5"/>
    </row>
    <row r="22882" spans="1:1" hidden="1">
      <c r="A22882" s="5"/>
    </row>
    <row r="22883" spans="1:1" hidden="1">
      <c r="A22883" s="5"/>
    </row>
    <row r="22884" spans="1:1" hidden="1">
      <c r="A22884" s="5"/>
    </row>
    <row r="22885" spans="1:1" hidden="1">
      <c r="A22885" s="5"/>
    </row>
    <row r="22886" spans="1:1" hidden="1">
      <c r="A22886" s="5"/>
    </row>
    <row r="22887" spans="1:1" hidden="1">
      <c r="A22887" s="5"/>
    </row>
    <row r="22888" spans="1:1" hidden="1">
      <c r="A22888" s="5"/>
    </row>
    <row r="22889" spans="1:1" hidden="1">
      <c r="A22889" s="5"/>
    </row>
    <row r="22890" spans="1:1" hidden="1">
      <c r="A22890" s="5"/>
    </row>
    <row r="22891" spans="1:1" hidden="1">
      <c r="A22891" s="5"/>
    </row>
    <row r="22892" spans="1:1" hidden="1">
      <c r="A22892" s="5"/>
    </row>
    <row r="22893" spans="1:1" hidden="1">
      <c r="A22893" s="5"/>
    </row>
    <row r="22894" spans="1:1" hidden="1">
      <c r="A22894" s="5"/>
    </row>
    <row r="22895" spans="1:1" hidden="1">
      <c r="A22895" s="5"/>
    </row>
    <row r="22896" spans="1:1" hidden="1">
      <c r="A22896" s="5"/>
    </row>
    <row r="22897" spans="1:1" hidden="1">
      <c r="A22897" s="5"/>
    </row>
    <row r="22898" spans="1:1" hidden="1">
      <c r="A22898" s="5"/>
    </row>
    <row r="22899" spans="1:1" hidden="1">
      <c r="A22899" s="5"/>
    </row>
    <row r="22900" spans="1:1" hidden="1">
      <c r="A22900" s="5"/>
    </row>
    <row r="22901" spans="1:1" hidden="1">
      <c r="A22901" s="5"/>
    </row>
    <row r="22902" spans="1:1" hidden="1">
      <c r="A22902" s="5"/>
    </row>
    <row r="22903" spans="1:1" hidden="1">
      <c r="A22903" s="5"/>
    </row>
    <row r="22904" spans="1:1" hidden="1">
      <c r="A22904" s="5"/>
    </row>
    <row r="22905" spans="1:1" hidden="1">
      <c r="A22905" s="5"/>
    </row>
    <row r="22906" spans="1:1" hidden="1">
      <c r="A22906" s="5"/>
    </row>
    <row r="22907" spans="1:1" hidden="1">
      <c r="A22907" s="5"/>
    </row>
    <row r="22908" spans="1:1" hidden="1">
      <c r="A22908" s="5"/>
    </row>
    <row r="22909" spans="1:1" hidden="1">
      <c r="A22909" s="5"/>
    </row>
    <row r="22910" spans="1:1" hidden="1">
      <c r="A22910" s="5"/>
    </row>
    <row r="22911" spans="1:1" hidden="1">
      <c r="A22911" s="5"/>
    </row>
    <row r="22912" spans="1:1" hidden="1">
      <c r="A22912" s="5"/>
    </row>
    <row r="22913" spans="1:1" hidden="1">
      <c r="A22913" s="5"/>
    </row>
    <row r="22914" spans="1:1" hidden="1">
      <c r="A22914" s="5"/>
    </row>
    <row r="22915" spans="1:1" hidden="1">
      <c r="A22915" s="5"/>
    </row>
    <row r="22916" spans="1:1" hidden="1">
      <c r="A22916" s="5"/>
    </row>
    <row r="22917" spans="1:1" hidden="1">
      <c r="A22917" s="5"/>
    </row>
    <row r="22918" spans="1:1" hidden="1">
      <c r="A22918" s="5"/>
    </row>
    <row r="22919" spans="1:1" hidden="1">
      <c r="A22919" s="5"/>
    </row>
    <row r="22920" spans="1:1" hidden="1">
      <c r="A22920" s="5"/>
    </row>
    <row r="22921" spans="1:1" hidden="1">
      <c r="A22921" s="5"/>
    </row>
    <row r="22922" spans="1:1" hidden="1">
      <c r="A22922" s="5"/>
    </row>
    <row r="22923" spans="1:1" hidden="1">
      <c r="A22923" s="5"/>
    </row>
    <row r="22924" spans="1:1" hidden="1">
      <c r="A22924" s="5"/>
    </row>
    <row r="22925" spans="1:1" hidden="1">
      <c r="A22925" s="5"/>
    </row>
    <row r="22926" spans="1:1" hidden="1">
      <c r="A22926" s="5"/>
    </row>
    <row r="22927" spans="1:1" hidden="1">
      <c r="A22927" s="5"/>
    </row>
    <row r="22928" spans="1:1" hidden="1">
      <c r="A22928" s="5"/>
    </row>
    <row r="22929" spans="1:1" hidden="1">
      <c r="A22929" s="5"/>
    </row>
    <row r="22930" spans="1:1" hidden="1">
      <c r="A22930" s="5"/>
    </row>
    <row r="22931" spans="1:1" hidden="1">
      <c r="A22931" s="5"/>
    </row>
    <row r="22932" spans="1:1" hidden="1">
      <c r="A22932" s="5"/>
    </row>
    <row r="22933" spans="1:1" hidden="1">
      <c r="A22933" s="5"/>
    </row>
    <row r="22934" spans="1:1" hidden="1">
      <c r="A22934" s="5"/>
    </row>
    <row r="22935" spans="1:1" hidden="1">
      <c r="A22935" s="5"/>
    </row>
    <row r="22936" spans="1:1" hidden="1">
      <c r="A22936" s="5"/>
    </row>
    <row r="22937" spans="1:1" hidden="1">
      <c r="A22937" s="5"/>
    </row>
    <row r="22938" spans="1:1" hidden="1">
      <c r="A22938" s="5"/>
    </row>
    <row r="22939" spans="1:1" hidden="1">
      <c r="A22939" s="5"/>
    </row>
    <row r="22940" spans="1:1" hidden="1">
      <c r="A22940" s="5"/>
    </row>
    <row r="22941" spans="1:1" hidden="1">
      <c r="A22941" s="5"/>
    </row>
    <row r="22942" spans="1:1" hidden="1">
      <c r="A22942" s="5"/>
    </row>
    <row r="22943" spans="1:1" hidden="1">
      <c r="A22943" s="5"/>
    </row>
    <row r="22944" spans="1:1" hidden="1">
      <c r="A22944" s="5"/>
    </row>
    <row r="22945" spans="1:1" hidden="1">
      <c r="A22945" s="5"/>
    </row>
    <row r="22946" spans="1:1" hidden="1">
      <c r="A22946" s="5"/>
    </row>
    <row r="22947" spans="1:1" hidden="1">
      <c r="A22947" s="5"/>
    </row>
    <row r="22948" spans="1:1" hidden="1">
      <c r="A22948" s="5"/>
    </row>
    <row r="22949" spans="1:1" hidden="1">
      <c r="A22949" s="5"/>
    </row>
    <row r="22950" spans="1:1" hidden="1">
      <c r="A22950" s="5"/>
    </row>
    <row r="22951" spans="1:1" hidden="1">
      <c r="A22951" s="5"/>
    </row>
    <row r="22952" spans="1:1" hidden="1">
      <c r="A22952" s="5"/>
    </row>
    <row r="22953" spans="1:1" hidden="1">
      <c r="A22953" s="5"/>
    </row>
    <row r="22954" spans="1:1" hidden="1">
      <c r="A22954" s="5"/>
    </row>
    <row r="22955" spans="1:1" hidden="1">
      <c r="A22955" s="5"/>
    </row>
    <row r="22956" spans="1:1" hidden="1">
      <c r="A22956" s="5"/>
    </row>
    <row r="22957" spans="1:1" hidden="1">
      <c r="A22957" s="5"/>
    </row>
    <row r="22958" spans="1:1" hidden="1">
      <c r="A22958" s="5"/>
    </row>
    <row r="22959" spans="1:1" hidden="1">
      <c r="A22959" s="5"/>
    </row>
    <row r="22960" spans="1:1" hidden="1">
      <c r="A22960" s="5"/>
    </row>
    <row r="22961" spans="1:1" hidden="1">
      <c r="A22961" s="5"/>
    </row>
    <row r="22962" spans="1:1" hidden="1">
      <c r="A22962" s="5"/>
    </row>
    <row r="22963" spans="1:1" hidden="1">
      <c r="A22963" s="5"/>
    </row>
    <row r="22964" spans="1:1" hidden="1">
      <c r="A22964" s="5"/>
    </row>
    <row r="22965" spans="1:1" hidden="1">
      <c r="A22965" s="5"/>
    </row>
    <row r="22966" spans="1:1" hidden="1">
      <c r="A22966" s="5"/>
    </row>
    <row r="22967" spans="1:1" hidden="1">
      <c r="A22967" s="5"/>
    </row>
    <row r="22968" spans="1:1" hidden="1">
      <c r="A22968" s="5"/>
    </row>
    <row r="22969" spans="1:1" hidden="1">
      <c r="A22969" s="5"/>
    </row>
    <row r="22970" spans="1:1" hidden="1">
      <c r="A22970" s="5"/>
    </row>
    <row r="22971" spans="1:1" hidden="1">
      <c r="A22971" s="5"/>
    </row>
    <row r="22972" spans="1:1" hidden="1">
      <c r="A22972" s="5"/>
    </row>
    <row r="22973" spans="1:1" hidden="1">
      <c r="A22973" s="5"/>
    </row>
    <row r="22974" spans="1:1" hidden="1">
      <c r="A22974" s="5"/>
    </row>
    <row r="22975" spans="1:1" hidden="1">
      <c r="A22975" s="5"/>
    </row>
    <row r="22976" spans="1:1" hidden="1">
      <c r="A22976" s="5"/>
    </row>
    <row r="22977" spans="1:1" hidden="1">
      <c r="A22977" s="5"/>
    </row>
    <row r="22978" spans="1:1" hidden="1">
      <c r="A22978" s="5"/>
    </row>
    <row r="22979" spans="1:1" hidden="1">
      <c r="A22979" s="5"/>
    </row>
    <row r="22980" spans="1:1" hidden="1">
      <c r="A22980" s="5"/>
    </row>
    <row r="22981" spans="1:1" hidden="1">
      <c r="A22981" s="5"/>
    </row>
    <row r="22982" spans="1:1" hidden="1">
      <c r="A22982" s="5"/>
    </row>
    <row r="22983" spans="1:1" hidden="1">
      <c r="A22983" s="5"/>
    </row>
    <row r="22984" spans="1:1" hidden="1">
      <c r="A22984" s="5"/>
    </row>
    <row r="22985" spans="1:1" hidden="1">
      <c r="A22985" s="5"/>
    </row>
    <row r="22986" spans="1:1" hidden="1">
      <c r="A22986" s="5"/>
    </row>
    <row r="22987" spans="1:1" hidden="1">
      <c r="A22987" s="5"/>
    </row>
    <row r="22988" spans="1:1" hidden="1">
      <c r="A22988" s="5"/>
    </row>
    <row r="22989" spans="1:1" hidden="1">
      <c r="A22989" s="5"/>
    </row>
    <row r="22990" spans="1:1" hidden="1">
      <c r="A22990" s="5"/>
    </row>
    <row r="22991" spans="1:1" hidden="1">
      <c r="A22991" s="5"/>
    </row>
    <row r="22992" spans="1:1" hidden="1">
      <c r="A22992" s="5"/>
    </row>
    <row r="22993" spans="1:1" hidden="1">
      <c r="A22993" s="5"/>
    </row>
    <row r="22994" spans="1:1" hidden="1">
      <c r="A22994" s="5"/>
    </row>
    <row r="22995" spans="1:1" hidden="1">
      <c r="A22995" s="5"/>
    </row>
    <row r="22996" spans="1:1" hidden="1">
      <c r="A22996" s="5"/>
    </row>
    <row r="22997" spans="1:1" hidden="1">
      <c r="A22997" s="5"/>
    </row>
    <row r="22998" spans="1:1" hidden="1">
      <c r="A22998" s="5"/>
    </row>
    <row r="22999" spans="1:1" hidden="1">
      <c r="A22999" s="5"/>
    </row>
    <row r="23000" spans="1:1" hidden="1">
      <c r="A23000" s="5"/>
    </row>
    <row r="23001" spans="1:1" hidden="1">
      <c r="A23001" s="5"/>
    </row>
    <row r="23002" spans="1:1" hidden="1">
      <c r="A23002" s="5"/>
    </row>
    <row r="23003" spans="1:1" hidden="1">
      <c r="A23003" s="5"/>
    </row>
    <row r="23004" spans="1:1" hidden="1">
      <c r="A23004" s="5"/>
    </row>
    <row r="23005" spans="1:1" hidden="1">
      <c r="A23005" s="5"/>
    </row>
    <row r="23006" spans="1:1" hidden="1">
      <c r="A23006" s="5"/>
    </row>
    <row r="23007" spans="1:1" hidden="1">
      <c r="A23007" s="5"/>
    </row>
    <row r="23008" spans="1:1" hidden="1">
      <c r="A23008" s="5"/>
    </row>
    <row r="23009" spans="1:1" hidden="1">
      <c r="A23009" s="5"/>
    </row>
    <row r="23010" spans="1:1" hidden="1">
      <c r="A23010" s="5"/>
    </row>
    <row r="23011" spans="1:1" hidden="1">
      <c r="A23011" s="5"/>
    </row>
    <row r="23012" spans="1:1" hidden="1">
      <c r="A23012" s="5"/>
    </row>
    <row r="23013" spans="1:1" hidden="1">
      <c r="A23013" s="5"/>
    </row>
    <row r="23014" spans="1:1" hidden="1">
      <c r="A23014" s="5"/>
    </row>
    <row r="23015" spans="1:1" hidden="1">
      <c r="A23015" s="5"/>
    </row>
    <row r="23016" spans="1:1" hidden="1">
      <c r="A23016" s="5"/>
    </row>
    <row r="23017" spans="1:1" hidden="1">
      <c r="A23017" s="5"/>
    </row>
    <row r="23018" spans="1:1" hidden="1">
      <c r="A23018" s="5"/>
    </row>
    <row r="23019" spans="1:1" hidden="1">
      <c r="A23019" s="5"/>
    </row>
    <row r="23020" spans="1:1" hidden="1">
      <c r="A23020" s="5"/>
    </row>
    <row r="23021" spans="1:1" hidden="1">
      <c r="A23021" s="5"/>
    </row>
    <row r="23022" spans="1:1" hidden="1">
      <c r="A23022" s="5"/>
    </row>
    <row r="23023" spans="1:1" hidden="1">
      <c r="A23023" s="5"/>
    </row>
    <row r="23024" spans="1:1" hidden="1">
      <c r="A23024" s="5"/>
    </row>
    <row r="23025" spans="1:1" hidden="1">
      <c r="A23025" s="5"/>
    </row>
    <row r="23026" spans="1:1" hidden="1">
      <c r="A23026" s="5"/>
    </row>
    <row r="23027" spans="1:1" hidden="1">
      <c r="A23027" s="5"/>
    </row>
    <row r="23028" spans="1:1" hidden="1">
      <c r="A23028" s="5"/>
    </row>
    <row r="23029" spans="1:1" hidden="1">
      <c r="A23029" s="5"/>
    </row>
    <row r="23030" spans="1:1" hidden="1">
      <c r="A23030" s="5"/>
    </row>
    <row r="23031" spans="1:1" hidden="1">
      <c r="A23031" s="5"/>
    </row>
    <row r="23032" spans="1:1" hidden="1">
      <c r="A23032" s="5"/>
    </row>
    <row r="23033" spans="1:1" hidden="1">
      <c r="A23033" s="5"/>
    </row>
    <row r="23034" spans="1:1" hidden="1">
      <c r="A23034" s="5"/>
    </row>
    <row r="23035" spans="1:1" hidden="1">
      <c r="A23035" s="5"/>
    </row>
    <row r="23036" spans="1:1" hidden="1">
      <c r="A23036" s="5"/>
    </row>
    <row r="23037" spans="1:1" hidden="1">
      <c r="A23037" s="5"/>
    </row>
    <row r="23038" spans="1:1" hidden="1">
      <c r="A23038" s="5"/>
    </row>
    <row r="23039" spans="1:1" hidden="1">
      <c r="A23039" s="5"/>
    </row>
    <row r="23040" spans="1:1" hidden="1">
      <c r="A23040" s="5"/>
    </row>
    <row r="23041" spans="1:1" hidden="1">
      <c r="A23041" s="5"/>
    </row>
    <row r="23042" spans="1:1" hidden="1">
      <c r="A23042" s="5"/>
    </row>
    <row r="23043" spans="1:1" hidden="1">
      <c r="A23043" s="5"/>
    </row>
    <row r="23044" spans="1:1" hidden="1">
      <c r="A23044" s="5"/>
    </row>
    <row r="23045" spans="1:1" hidden="1">
      <c r="A23045" s="5"/>
    </row>
    <row r="23046" spans="1:1" hidden="1">
      <c r="A23046" s="5"/>
    </row>
    <row r="23047" spans="1:1" hidden="1">
      <c r="A23047" s="5"/>
    </row>
    <row r="23048" spans="1:1" hidden="1">
      <c r="A23048" s="5"/>
    </row>
    <row r="23049" spans="1:1" hidden="1">
      <c r="A23049" s="5"/>
    </row>
    <row r="23050" spans="1:1" hidden="1">
      <c r="A23050" s="5"/>
    </row>
    <row r="23051" spans="1:1" hidden="1">
      <c r="A23051" s="5"/>
    </row>
    <row r="23052" spans="1:1" hidden="1">
      <c r="A23052" s="5"/>
    </row>
    <row r="23053" spans="1:1" hidden="1">
      <c r="A23053" s="5"/>
    </row>
    <row r="23054" spans="1:1" hidden="1">
      <c r="A23054" s="5"/>
    </row>
    <row r="23055" spans="1:1" hidden="1">
      <c r="A23055" s="5"/>
    </row>
    <row r="23056" spans="1:1" hidden="1">
      <c r="A23056" s="5"/>
    </row>
    <row r="23057" spans="1:1" hidden="1">
      <c r="A23057" s="5"/>
    </row>
    <row r="23058" spans="1:1" hidden="1">
      <c r="A23058" s="5"/>
    </row>
    <row r="23059" spans="1:1" hidden="1">
      <c r="A23059" s="5"/>
    </row>
    <row r="23060" spans="1:1" hidden="1">
      <c r="A23060" s="5"/>
    </row>
    <row r="23061" spans="1:1" hidden="1">
      <c r="A23061" s="5"/>
    </row>
    <row r="23062" spans="1:1" hidden="1">
      <c r="A23062" s="5"/>
    </row>
    <row r="23063" spans="1:1" hidden="1">
      <c r="A23063" s="5"/>
    </row>
    <row r="23064" spans="1:1" hidden="1">
      <c r="A23064" s="5"/>
    </row>
    <row r="23065" spans="1:1" hidden="1">
      <c r="A23065" s="5"/>
    </row>
    <row r="23066" spans="1:1" hidden="1">
      <c r="A23066" s="5"/>
    </row>
    <row r="23067" spans="1:1" hidden="1">
      <c r="A23067" s="5"/>
    </row>
    <row r="23068" spans="1:1" hidden="1">
      <c r="A23068" s="5"/>
    </row>
    <row r="23069" spans="1:1" hidden="1">
      <c r="A23069" s="5"/>
    </row>
    <row r="23070" spans="1:1" hidden="1">
      <c r="A23070" s="5"/>
    </row>
    <row r="23071" spans="1:1" hidden="1">
      <c r="A23071" s="5"/>
    </row>
    <row r="23072" spans="1:1" hidden="1">
      <c r="A23072" s="5"/>
    </row>
    <row r="23073" spans="1:1" hidden="1">
      <c r="A23073" s="5"/>
    </row>
    <row r="23074" spans="1:1" hidden="1">
      <c r="A23074" s="5"/>
    </row>
    <row r="23075" spans="1:1" hidden="1">
      <c r="A23075" s="5"/>
    </row>
    <row r="23076" spans="1:1" hidden="1">
      <c r="A23076" s="5"/>
    </row>
    <row r="23077" spans="1:1" hidden="1">
      <c r="A23077" s="5"/>
    </row>
    <row r="23078" spans="1:1" hidden="1">
      <c r="A23078" s="5"/>
    </row>
    <row r="23079" spans="1:1" hidden="1">
      <c r="A23079" s="5"/>
    </row>
    <row r="23080" spans="1:1" hidden="1">
      <c r="A23080" s="5"/>
    </row>
    <row r="23081" spans="1:1" hidden="1">
      <c r="A23081" s="5"/>
    </row>
    <row r="23082" spans="1:1" hidden="1">
      <c r="A23082" s="5"/>
    </row>
    <row r="23083" spans="1:1" hidden="1">
      <c r="A23083" s="5"/>
    </row>
    <row r="23084" spans="1:1" hidden="1">
      <c r="A23084" s="5"/>
    </row>
    <row r="23085" spans="1:1" hidden="1">
      <c r="A23085" s="5"/>
    </row>
    <row r="23086" spans="1:1" hidden="1">
      <c r="A23086" s="5"/>
    </row>
    <row r="23087" spans="1:1" hidden="1">
      <c r="A23087" s="5"/>
    </row>
    <row r="23088" spans="1:1" hidden="1">
      <c r="A23088" s="5"/>
    </row>
    <row r="23089" spans="1:1" hidden="1">
      <c r="A23089" s="5"/>
    </row>
    <row r="23090" spans="1:1" hidden="1">
      <c r="A23090" s="5"/>
    </row>
    <row r="23091" spans="1:1" hidden="1">
      <c r="A23091" s="5"/>
    </row>
    <row r="23092" spans="1:1" hidden="1">
      <c r="A23092" s="5"/>
    </row>
    <row r="23093" spans="1:1" hidden="1">
      <c r="A23093" s="5"/>
    </row>
    <row r="23094" spans="1:1" hidden="1">
      <c r="A23094" s="5"/>
    </row>
    <row r="23095" spans="1:1" hidden="1">
      <c r="A23095" s="5"/>
    </row>
    <row r="23096" spans="1:1" hidden="1">
      <c r="A23096" s="5"/>
    </row>
    <row r="23097" spans="1:1" hidden="1">
      <c r="A23097" s="5"/>
    </row>
    <row r="23098" spans="1:1" hidden="1">
      <c r="A23098" s="5"/>
    </row>
    <row r="23099" spans="1:1" hidden="1">
      <c r="A23099" s="5"/>
    </row>
    <row r="23100" spans="1:1" hidden="1">
      <c r="A23100" s="5"/>
    </row>
    <row r="23101" spans="1:1" hidden="1">
      <c r="A23101" s="5"/>
    </row>
    <row r="23102" spans="1:1" hidden="1">
      <c r="A23102" s="5"/>
    </row>
    <row r="23103" spans="1:1" hidden="1">
      <c r="A23103" s="5"/>
    </row>
    <row r="23104" spans="1:1" hidden="1">
      <c r="A23104" s="5"/>
    </row>
    <row r="23105" spans="1:1" hidden="1">
      <c r="A23105" s="5"/>
    </row>
    <row r="23106" spans="1:1" hidden="1">
      <c r="A23106" s="5"/>
    </row>
    <row r="23107" spans="1:1" hidden="1">
      <c r="A23107" s="5"/>
    </row>
    <row r="23108" spans="1:1" hidden="1">
      <c r="A23108" s="5"/>
    </row>
    <row r="23109" spans="1:1" hidden="1">
      <c r="A23109" s="5"/>
    </row>
    <row r="23110" spans="1:1" hidden="1">
      <c r="A23110" s="5"/>
    </row>
    <row r="23111" spans="1:1" hidden="1">
      <c r="A23111" s="5"/>
    </row>
    <row r="23112" spans="1:1" hidden="1">
      <c r="A23112" s="5"/>
    </row>
    <row r="23113" spans="1:1" hidden="1">
      <c r="A23113" s="5"/>
    </row>
    <row r="23114" spans="1:1" hidden="1">
      <c r="A23114" s="5"/>
    </row>
    <row r="23115" spans="1:1" hidden="1">
      <c r="A23115" s="5"/>
    </row>
    <row r="23116" spans="1:1" hidden="1">
      <c r="A23116" s="5"/>
    </row>
    <row r="23117" spans="1:1" hidden="1">
      <c r="A23117" s="5"/>
    </row>
    <row r="23118" spans="1:1" hidden="1">
      <c r="A23118" s="5"/>
    </row>
    <row r="23119" spans="1:1" hidden="1">
      <c r="A23119" s="5"/>
    </row>
    <row r="23120" spans="1:1" hidden="1">
      <c r="A23120" s="5"/>
    </row>
    <row r="23121" spans="1:1" hidden="1">
      <c r="A23121" s="5"/>
    </row>
    <row r="23122" spans="1:1" hidden="1">
      <c r="A23122" s="5"/>
    </row>
    <row r="23123" spans="1:1" hidden="1">
      <c r="A23123" s="5"/>
    </row>
    <row r="23124" spans="1:1" hidden="1">
      <c r="A23124" s="5"/>
    </row>
    <row r="23125" spans="1:1" hidden="1">
      <c r="A23125" s="5"/>
    </row>
    <row r="23126" spans="1:1" hidden="1">
      <c r="A23126" s="5"/>
    </row>
    <row r="23127" spans="1:1" hidden="1">
      <c r="A23127" s="5"/>
    </row>
    <row r="23128" spans="1:1" hidden="1">
      <c r="A23128" s="5"/>
    </row>
    <row r="23129" spans="1:1" hidden="1">
      <c r="A23129" s="5"/>
    </row>
    <row r="23130" spans="1:1" hidden="1">
      <c r="A23130" s="5"/>
    </row>
    <row r="23131" spans="1:1" hidden="1">
      <c r="A23131" s="5"/>
    </row>
    <row r="23132" spans="1:1" hidden="1">
      <c r="A23132" s="5"/>
    </row>
    <row r="23133" spans="1:1" hidden="1">
      <c r="A23133" s="5"/>
    </row>
    <row r="23134" spans="1:1" hidden="1">
      <c r="A23134" s="5"/>
    </row>
    <row r="23135" spans="1:1" hidden="1">
      <c r="A23135" s="5"/>
    </row>
    <row r="23136" spans="1:1" hidden="1">
      <c r="A23136" s="5"/>
    </row>
    <row r="23137" spans="1:1" hidden="1">
      <c r="A23137" s="5"/>
    </row>
    <row r="23138" spans="1:1" hidden="1">
      <c r="A23138" s="5"/>
    </row>
    <row r="23139" spans="1:1" hidden="1">
      <c r="A23139" s="5"/>
    </row>
    <row r="23140" spans="1:1" hidden="1">
      <c r="A23140" s="5"/>
    </row>
    <row r="23141" spans="1:1" hidden="1">
      <c r="A23141" s="5"/>
    </row>
    <row r="23142" spans="1:1" hidden="1">
      <c r="A23142" s="5"/>
    </row>
    <row r="23143" spans="1:1" hidden="1">
      <c r="A23143" s="5"/>
    </row>
    <row r="23144" spans="1:1" hidden="1">
      <c r="A23144" s="5"/>
    </row>
    <row r="23145" spans="1:1" hidden="1">
      <c r="A23145" s="5"/>
    </row>
    <row r="23146" spans="1:1" hidden="1">
      <c r="A23146" s="5"/>
    </row>
    <row r="23147" spans="1:1" hidden="1">
      <c r="A23147" s="5"/>
    </row>
    <row r="23148" spans="1:1" hidden="1">
      <c r="A23148" s="5"/>
    </row>
    <row r="23149" spans="1:1" hidden="1">
      <c r="A23149" s="5"/>
    </row>
    <row r="23150" spans="1:1" hidden="1">
      <c r="A23150" s="5"/>
    </row>
    <row r="23151" spans="1:1" hidden="1">
      <c r="A23151" s="5"/>
    </row>
    <row r="23152" spans="1:1" hidden="1">
      <c r="A23152" s="5"/>
    </row>
    <row r="23153" spans="1:1" hidden="1">
      <c r="A23153" s="5"/>
    </row>
    <row r="23154" spans="1:1" hidden="1">
      <c r="A23154" s="5"/>
    </row>
    <row r="23155" spans="1:1" hidden="1">
      <c r="A23155" s="5"/>
    </row>
    <row r="23156" spans="1:1" hidden="1">
      <c r="A23156" s="5"/>
    </row>
    <row r="23157" spans="1:1" hidden="1">
      <c r="A23157" s="5"/>
    </row>
    <row r="23158" spans="1:1" hidden="1">
      <c r="A23158" s="5"/>
    </row>
    <row r="23159" spans="1:1" hidden="1">
      <c r="A23159" s="5"/>
    </row>
    <row r="23160" spans="1:1" hidden="1">
      <c r="A23160" s="5"/>
    </row>
    <row r="23161" spans="1:1" hidden="1">
      <c r="A23161" s="5"/>
    </row>
    <row r="23162" spans="1:1" hidden="1">
      <c r="A23162" s="5"/>
    </row>
    <row r="23163" spans="1:1" hidden="1">
      <c r="A23163" s="5"/>
    </row>
    <row r="23164" spans="1:1" hidden="1">
      <c r="A23164" s="5"/>
    </row>
    <row r="23165" spans="1:1" hidden="1">
      <c r="A23165" s="5"/>
    </row>
    <row r="23166" spans="1:1" hidden="1">
      <c r="A23166" s="5"/>
    </row>
    <row r="23167" spans="1:1" hidden="1">
      <c r="A23167" s="5"/>
    </row>
    <row r="23168" spans="1:1" hidden="1">
      <c r="A23168" s="5"/>
    </row>
    <row r="23169" spans="1:1" hidden="1">
      <c r="A23169" s="5"/>
    </row>
    <row r="23170" spans="1:1" hidden="1">
      <c r="A23170" s="5"/>
    </row>
    <row r="23171" spans="1:1" hidden="1">
      <c r="A23171" s="5"/>
    </row>
    <row r="23172" spans="1:1" hidden="1">
      <c r="A23172" s="5"/>
    </row>
    <row r="23173" spans="1:1" hidden="1">
      <c r="A23173" s="5"/>
    </row>
    <row r="23174" spans="1:1" hidden="1">
      <c r="A23174" s="5"/>
    </row>
    <row r="23175" spans="1:1" hidden="1">
      <c r="A23175" s="5"/>
    </row>
    <row r="23176" spans="1:1" hidden="1">
      <c r="A23176" s="5"/>
    </row>
    <row r="23177" spans="1:1" hidden="1">
      <c r="A23177" s="5"/>
    </row>
    <row r="23178" spans="1:1" hidden="1">
      <c r="A23178" s="5"/>
    </row>
    <row r="23179" spans="1:1" hidden="1">
      <c r="A23179" s="5"/>
    </row>
    <row r="23180" spans="1:1" hidden="1">
      <c r="A23180" s="5"/>
    </row>
    <row r="23181" spans="1:1" hidden="1">
      <c r="A23181" s="5"/>
    </row>
    <row r="23182" spans="1:1" hidden="1">
      <c r="A23182" s="5"/>
    </row>
    <row r="23183" spans="1:1" hidden="1">
      <c r="A23183" s="5"/>
    </row>
    <row r="23184" spans="1:1" hidden="1">
      <c r="A23184" s="5"/>
    </row>
    <row r="23185" spans="1:1" hidden="1">
      <c r="A23185" s="5"/>
    </row>
    <row r="23186" spans="1:1" hidden="1">
      <c r="A23186" s="5"/>
    </row>
    <row r="23187" spans="1:1" hidden="1">
      <c r="A23187" s="5"/>
    </row>
    <row r="23188" spans="1:1" hidden="1">
      <c r="A23188" s="5"/>
    </row>
    <row r="23189" spans="1:1" hidden="1">
      <c r="A23189" s="5"/>
    </row>
    <row r="23190" spans="1:1" hidden="1">
      <c r="A23190" s="5"/>
    </row>
    <row r="23191" spans="1:1" hidden="1">
      <c r="A23191" s="5"/>
    </row>
    <row r="23192" spans="1:1" hidden="1">
      <c r="A23192" s="5"/>
    </row>
    <row r="23193" spans="1:1" hidden="1">
      <c r="A23193" s="5"/>
    </row>
    <row r="23194" spans="1:1" hidden="1">
      <c r="A23194" s="5"/>
    </row>
    <row r="23195" spans="1:1" hidden="1">
      <c r="A23195" s="5"/>
    </row>
    <row r="23196" spans="1:1" hidden="1">
      <c r="A23196" s="5"/>
    </row>
    <row r="23197" spans="1:1" hidden="1">
      <c r="A23197" s="5"/>
    </row>
    <row r="23198" spans="1:1" hidden="1">
      <c r="A23198" s="5"/>
    </row>
    <row r="23199" spans="1:1" hidden="1">
      <c r="A23199" s="5"/>
    </row>
    <row r="23200" spans="1:1" hidden="1">
      <c r="A23200" s="5"/>
    </row>
    <row r="23201" spans="1:1" hidden="1">
      <c r="A23201" s="5"/>
    </row>
    <row r="23202" spans="1:1" hidden="1">
      <c r="A23202" s="5"/>
    </row>
    <row r="23203" spans="1:1" hidden="1">
      <c r="A23203" s="5"/>
    </row>
    <row r="23204" spans="1:1" hidden="1">
      <c r="A23204" s="5"/>
    </row>
    <row r="23205" spans="1:1" hidden="1">
      <c r="A23205" s="5"/>
    </row>
    <row r="23206" spans="1:1" hidden="1">
      <c r="A23206" s="5"/>
    </row>
    <row r="23207" spans="1:1" hidden="1">
      <c r="A23207" s="5"/>
    </row>
    <row r="23208" spans="1:1" hidden="1">
      <c r="A23208" s="5"/>
    </row>
    <row r="23209" spans="1:1" hidden="1">
      <c r="A23209" s="5"/>
    </row>
    <row r="23210" spans="1:1" hidden="1">
      <c r="A23210" s="5"/>
    </row>
    <row r="23211" spans="1:1" hidden="1">
      <c r="A23211" s="5"/>
    </row>
    <row r="23212" spans="1:1" hidden="1">
      <c r="A23212" s="5"/>
    </row>
    <row r="23213" spans="1:1" hidden="1">
      <c r="A23213" s="5"/>
    </row>
    <row r="23214" spans="1:1" hidden="1">
      <c r="A23214" s="5"/>
    </row>
    <row r="23215" spans="1:1" hidden="1">
      <c r="A23215" s="5"/>
    </row>
    <row r="23216" spans="1:1" hidden="1">
      <c r="A23216" s="5"/>
    </row>
    <row r="23217" spans="1:1" hidden="1">
      <c r="A23217" s="5"/>
    </row>
    <row r="23218" spans="1:1" hidden="1">
      <c r="A23218" s="5"/>
    </row>
    <row r="23219" spans="1:1" hidden="1">
      <c r="A23219" s="5"/>
    </row>
    <row r="23220" spans="1:1" hidden="1">
      <c r="A23220" s="5"/>
    </row>
    <row r="23221" spans="1:1" hidden="1">
      <c r="A23221" s="5"/>
    </row>
    <row r="23222" spans="1:1" hidden="1">
      <c r="A23222" s="5"/>
    </row>
    <row r="23223" spans="1:1" hidden="1">
      <c r="A23223" s="5"/>
    </row>
    <row r="23224" spans="1:1" hidden="1">
      <c r="A23224" s="5"/>
    </row>
    <row r="23225" spans="1:1" hidden="1">
      <c r="A23225" s="5"/>
    </row>
    <row r="23226" spans="1:1" hidden="1">
      <c r="A23226" s="5"/>
    </row>
    <row r="23227" spans="1:1" hidden="1">
      <c r="A23227" s="5"/>
    </row>
    <row r="23228" spans="1:1" hidden="1">
      <c r="A23228" s="5"/>
    </row>
    <row r="23229" spans="1:1" hidden="1">
      <c r="A23229" s="5"/>
    </row>
    <row r="23230" spans="1:1" hidden="1">
      <c r="A23230" s="5"/>
    </row>
    <row r="23231" spans="1:1" hidden="1">
      <c r="A23231" s="5"/>
    </row>
    <row r="23232" spans="1:1" hidden="1">
      <c r="A23232" s="5"/>
    </row>
    <row r="23233" spans="1:1" hidden="1">
      <c r="A23233" s="5"/>
    </row>
    <row r="23234" spans="1:1" hidden="1">
      <c r="A23234" s="5"/>
    </row>
    <row r="23235" spans="1:1" hidden="1">
      <c r="A23235" s="5"/>
    </row>
    <row r="23236" spans="1:1" hidden="1">
      <c r="A23236" s="5"/>
    </row>
    <row r="23237" spans="1:1" hidden="1">
      <c r="A23237" s="5"/>
    </row>
    <row r="23238" spans="1:1" hidden="1">
      <c r="A23238" s="5"/>
    </row>
    <row r="23239" spans="1:1" hidden="1">
      <c r="A23239" s="5"/>
    </row>
    <row r="23240" spans="1:1" hidden="1">
      <c r="A23240" s="5"/>
    </row>
    <row r="23241" spans="1:1" hidden="1">
      <c r="A23241" s="5"/>
    </row>
    <row r="23242" spans="1:1" hidden="1">
      <c r="A23242" s="5"/>
    </row>
    <row r="23243" spans="1:1" hidden="1">
      <c r="A23243" s="5"/>
    </row>
    <row r="23244" spans="1:1" hidden="1">
      <c r="A23244" s="5"/>
    </row>
    <row r="23245" spans="1:1" hidden="1">
      <c r="A23245" s="5"/>
    </row>
    <row r="23246" spans="1:1" hidden="1">
      <c r="A23246" s="5"/>
    </row>
    <row r="23247" spans="1:1" hidden="1">
      <c r="A23247" s="5"/>
    </row>
    <row r="23248" spans="1:1" hidden="1">
      <c r="A23248" s="5"/>
    </row>
    <row r="23249" spans="1:1" hidden="1">
      <c r="A23249" s="5"/>
    </row>
    <row r="23250" spans="1:1" hidden="1">
      <c r="A23250" s="5"/>
    </row>
    <row r="23251" spans="1:1" hidden="1">
      <c r="A23251" s="5"/>
    </row>
    <row r="23252" spans="1:1" hidden="1">
      <c r="A23252" s="5"/>
    </row>
    <row r="23253" spans="1:1" hidden="1">
      <c r="A23253" s="5"/>
    </row>
    <row r="23254" spans="1:1" hidden="1">
      <c r="A23254" s="5"/>
    </row>
    <row r="23255" spans="1:1" hidden="1">
      <c r="A23255" s="5"/>
    </row>
    <row r="23256" spans="1:1" hidden="1">
      <c r="A23256" s="5"/>
    </row>
    <row r="23257" spans="1:1" hidden="1">
      <c r="A23257" s="5"/>
    </row>
    <row r="23258" spans="1:1" hidden="1">
      <c r="A23258" s="5"/>
    </row>
    <row r="23259" spans="1:1" hidden="1">
      <c r="A23259" s="5"/>
    </row>
    <row r="23260" spans="1:1" hidden="1">
      <c r="A23260" s="5"/>
    </row>
    <row r="23261" spans="1:1" hidden="1">
      <c r="A23261" s="5"/>
    </row>
    <row r="23262" spans="1:1" hidden="1">
      <c r="A23262" s="5"/>
    </row>
    <row r="23263" spans="1:1" hidden="1">
      <c r="A23263" s="5"/>
    </row>
    <row r="23264" spans="1:1" hidden="1">
      <c r="A23264" s="5"/>
    </row>
    <row r="23265" spans="1:1" hidden="1">
      <c r="A23265" s="5"/>
    </row>
    <row r="23266" spans="1:1" hidden="1">
      <c r="A23266" s="5"/>
    </row>
    <row r="23267" spans="1:1" hidden="1">
      <c r="A23267" s="5"/>
    </row>
    <row r="23268" spans="1:1" hidden="1">
      <c r="A23268" s="5"/>
    </row>
    <row r="23269" spans="1:1" hidden="1">
      <c r="A23269" s="5"/>
    </row>
    <row r="23270" spans="1:1" hidden="1">
      <c r="A23270" s="5"/>
    </row>
    <row r="23271" spans="1:1" hidden="1">
      <c r="A23271" s="5"/>
    </row>
    <row r="23272" spans="1:1" hidden="1">
      <c r="A23272" s="5"/>
    </row>
    <row r="23273" spans="1:1" hidden="1">
      <c r="A23273" s="5"/>
    </row>
    <row r="23274" spans="1:1" hidden="1">
      <c r="A23274" s="5"/>
    </row>
    <row r="23275" spans="1:1" hidden="1">
      <c r="A23275" s="5"/>
    </row>
    <row r="23276" spans="1:1" hidden="1">
      <c r="A23276" s="5"/>
    </row>
    <row r="23277" spans="1:1" hidden="1">
      <c r="A23277" s="5"/>
    </row>
    <row r="23278" spans="1:1" hidden="1">
      <c r="A23278" s="5"/>
    </row>
    <row r="23279" spans="1:1" hidden="1">
      <c r="A23279" s="5"/>
    </row>
    <row r="23280" spans="1:1" hidden="1">
      <c r="A23280" s="5"/>
    </row>
    <row r="23281" spans="1:1" hidden="1">
      <c r="A23281" s="5"/>
    </row>
    <row r="23282" spans="1:1" hidden="1">
      <c r="A23282" s="5"/>
    </row>
    <row r="23283" spans="1:1" hidden="1">
      <c r="A23283" s="5"/>
    </row>
    <row r="23284" spans="1:1" hidden="1">
      <c r="A23284" s="5"/>
    </row>
    <row r="23285" spans="1:1" hidden="1">
      <c r="A23285" s="5"/>
    </row>
    <row r="23286" spans="1:1" hidden="1">
      <c r="A23286" s="5"/>
    </row>
    <row r="23287" spans="1:1" hidden="1">
      <c r="A23287" s="5"/>
    </row>
    <row r="23288" spans="1:1" hidden="1">
      <c r="A23288" s="5"/>
    </row>
    <row r="23289" spans="1:1" hidden="1">
      <c r="A23289" s="5"/>
    </row>
    <row r="23290" spans="1:1" hidden="1">
      <c r="A23290" s="5"/>
    </row>
    <row r="23291" spans="1:1" hidden="1">
      <c r="A23291" s="5"/>
    </row>
    <row r="23292" spans="1:1" hidden="1">
      <c r="A23292" s="5"/>
    </row>
    <row r="23293" spans="1:1" hidden="1">
      <c r="A23293" s="5"/>
    </row>
    <row r="23294" spans="1:1" hidden="1">
      <c r="A23294" s="5"/>
    </row>
    <row r="23295" spans="1:1" hidden="1">
      <c r="A23295" s="5"/>
    </row>
    <row r="23296" spans="1:1" hidden="1">
      <c r="A23296" s="5"/>
    </row>
    <row r="23297" spans="1:1" hidden="1">
      <c r="A23297" s="5"/>
    </row>
    <row r="23298" spans="1:1" hidden="1">
      <c r="A23298" s="5"/>
    </row>
    <row r="23299" spans="1:1" hidden="1">
      <c r="A23299" s="5"/>
    </row>
    <row r="23300" spans="1:1" hidden="1">
      <c r="A23300" s="5"/>
    </row>
    <row r="23301" spans="1:1" hidden="1">
      <c r="A23301" s="5"/>
    </row>
    <row r="23302" spans="1:1" hidden="1">
      <c r="A23302" s="5"/>
    </row>
    <row r="23303" spans="1:1" hidden="1">
      <c r="A23303" s="5"/>
    </row>
    <row r="23304" spans="1:1" hidden="1">
      <c r="A23304" s="5"/>
    </row>
    <row r="23305" spans="1:1" hidden="1">
      <c r="A23305" s="5"/>
    </row>
    <row r="23306" spans="1:1" hidden="1">
      <c r="A23306" s="5"/>
    </row>
    <row r="23307" spans="1:1" hidden="1">
      <c r="A23307" s="5"/>
    </row>
    <row r="23308" spans="1:1" hidden="1">
      <c r="A23308" s="5"/>
    </row>
    <row r="23309" spans="1:1" hidden="1">
      <c r="A23309" s="5"/>
    </row>
    <row r="23310" spans="1:1" hidden="1">
      <c r="A23310" s="5"/>
    </row>
    <row r="23311" spans="1:1" hidden="1">
      <c r="A23311" s="5"/>
    </row>
    <row r="23312" spans="1:1" hidden="1">
      <c r="A23312" s="5"/>
    </row>
    <row r="23313" spans="1:1" hidden="1">
      <c r="A23313" s="5"/>
    </row>
    <row r="23314" spans="1:1" hidden="1">
      <c r="A23314" s="5"/>
    </row>
    <row r="23315" spans="1:1" hidden="1">
      <c r="A23315" s="5"/>
    </row>
    <row r="23316" spans="1:1" hidden="1">
      <c r="A23316" s="5"/>
    </row>
    <row r="23317" spans="1:1" hidden="1">
      <c r="A23317" s="5"/>
    </row>
    <row r="23318" spans="1:1" hidden="1">
      <c r="A23318" s="5"/>
    </row>
    <row r="23319" spans="1:1" hidden="1">
      <c r="A23319" s="5"/>
    </row>
    <row r="23320" spans="1:1" hidden="1">
      <c r="A23320" s="5"/>
    </row>
    <row r="23321" spans="1:1" hidden="1">
      <c r="A23321" s="5"/>
    </row>
    <row r="23322" spans="1:1" hidden="1">
      <c r="A23322" s="5"/>
    </row>
    <row r="23323" spans="1:1" hidden="1">
      <c r="A23323" s="5"/>
    </row>
    <row r="23324" spans="1:1" hidden="1">
      <c r="A23324" s="5"/>
    </row>
    <row r="23325" spans="1:1" hidden="1">
      <c r="A23325" s="5"/>
    </row>
    <row r="23326" spans="1:1" hidden="1">
      <c r="A23326" s="5"/>
    </row>
    <row r="23327" spans="1:1" hidden="1">
      <c r="A23327" s="5"/>
    </row>
    <row r="23328" spans="1:1" hidden="1">
      <c r="A23328" s="5"/>
    </row>
    <row r="23329" spans="1:1" hidden="1">
      <c r="A23329" s="5"/>
    </row>
    <row r="23330" spans="1:1" hidden="1">
      <c r="A23330" s="5"/>
    </row>
    <row r="23331" spans="1:1" hidden="1">
      <c r="A23331" s="5"/>
    </row>
    <row r="23332" spans="1:1" hidden="1">
      <c r="A23332" s="5"/>
    </row>
    <row r="23333" spans="1:1" hidden="1">
      <c r="A23333" s="5"/>
    </row>
    <row r="23334" spans="1:1" hidden="1">
      <c r="A23334" s="5"/>
    </row>
    <row r="23335" spans="1:1" hidden="1">
      <c r="A23335" s="5"/>
    </row>
    <row r="23336" spans="1:1" hidden="1">
      <c r="A23336" s="5"/>
    </row>
    <row r="23337" spans="1:1" hidden="1">
      <c r="A23337" s="5"/>
    </row>
    <row r="23338" spans="1:1" hidden="1">
      <c r="A23338" s="5"/>
    </row>
    <row r="23339" spans="1:1" hidden="1">
      <c r="A23339" s="5"/>
    </row>
    <row r="23340" spans="1:1" hidden="1">
      <c r="A23340" s="5"/>
    </row>
    <row r="23341" spans="1:1" hidden="1">
      <c r="A23341" s="5"/>
    </row>
    <row r="23342" spans="1:1" hidden="1">
      <c r="A23342" s="5"/>
    </row>
    <row r="23343" spans="1:1" hidden="1">
      <c r="A23343" s="5"/>
    </row>
    <row r="23344" spans="1:1" hidden="1">
      <c r="A23344" s="5"/>
    </row>
    <row r="23345" spans="1:1" hidden="1">
      <c r="A23345" s="5"/>
    </row>
    <row r="23346" spans="1:1" hidden="1">
      <c r="A23346" s="5"/>
    </row>
    <row r="23347" spans="1:1" hidden="1">
      <c r="A23347" s="5"/>
    </row>
    <row r="23348" spans="1:1" hidden="1">
      <c r="A23348" s="5"/>
    </row>
    <row r="23349" spans="1:1" hidden="1">
      <c r="A23349" s="5"/>
    </row>
    <row r="23350" spans="1:1" hidden="1">
      <c r="A23350" s="5"/>
    </row>
    <row r="23351" spans="1:1" hidden="1">
      <c r="A23351" s="5"/>
    </row>
    <row r="23352" spans="1:1" hidden="1">
      <c r="A23352" s="5"/>
    </row>
    <row r="23353" spans="1:1" hidden="1">
      <c r="A23353" s="5"/>
    </row>
    <row r="23354" spans="1:1" hidden="1">
      <c r="A23354" s="5"/>
    </row>
    <row r="23355" spans="1:1" hidden="1">
      <c r="A23355" s="5"/>
    </row>
    <row r="23356" spans="1:1" hidden="1">
      <c r="A23356" s="5"/>
    </row>
    <row r="23357" spans="1:1" hidden="1">
      <c r="A23357" s="5"/>
    </row>
    <row r="23358" spans="1:1" hidden="1">
      <c r="A23358" s="5"/>
    </row>
    <row r="23359" spans="1:1" hidden="1">
      <c r="A23359" s="5"/>
    </row>
    <row r="23360" spans="1:1" hidden="1">
      <c r="A23360" s="5"/>
    </row>
    <row r="23361" spans="1:1" hidden="1">
      <c r="A23361" s="5"/>
    </row>
    <row r="23362" spans="1:1" hidden="1">
      <c r="A23362" s="5"/>
    </row>
    <row r="23363" spans="1:1" hidden="1">
      <c r="A23363" s="5"/>
    </row>
    <row r="23364" spans="1:1" hidden="1">
      <c r="A23364" s="5"/>
    </row>
    <row r="23365" spans="1:1" hidden="1">
      <c r="A23365" s="5"/>
    </row>
    <row r="23366" spans="1:1" hidden="1">
      <c r="A23366" s="5"/>
    </row>
    <row r="23367" spans="1:1" hidden="1">
      <c r="A23367" s="5"/>
    </row>
    <row r="23368" spans="1:1" hidden="1">
      <c r="A23368" s="5"/>
    </row>
    <row r="23369" spans="1:1" hidden="1">
      <c r="A23369" s="5"/>
    </row>
    <row r="23370" spans="1:1" hidden="1">
      <c r="A23370" s="5"/>
    </row>
    <row r="23371" spans="1:1" hidden="1">
      <c r="A23371" s="5"/>
    </row>
    <row r="23372" spans="1:1" hidden="1">
      <c r="A23372" s="5"/>
    </row>
    <row r="23373" spans="1:1" hidden="1">
      <c r="A23373" s="5"/>
    </row>
    <row r="23374" spans="1:1" hidden="1">
      <c r="A23374" s="5"/>
    </row>
    <row r="23375" spans="1:1" hidden="1">
      <c r="A23375" s="5"/>
    </row>
    <row r="23376" spans="1:1" hidden="1">
      <c r="A23376" s="5"/>
    </row>
    <row r="23377" spans="1:1" hidden="1">
      <c r="A23377" s="5"/>
    </row>
    <row r="23378" spans="1:1" hidden="1">
      <c r="A23378" s="5"/>
    </row>
    <row r="23379" spans="1:1" hidden="1">
      <c r="A23379" s="5"/>
    </row>
    <row r="23380" spans="1:1" hidden="1">
      <c r="A23380" s="5"/>
    </row>
    <row r="23381" spans="1:1" hidden="1">
      <c r="A23381" s="5"/>
    </row>
    <row r="23382" spans="1:1" hidden="1">
      <c r="A23382" s="5"/>
    </row>
    <row r="23383" spans="1:1" hidden="1">
      <c r="A23383" s="5"/>
    </row>
    <row r="23384" spans="1:1" hidden="1">
      <c r="A23384" s="5"/>
    </row>
    <row r="23385" spans="1:1" hidden="1">
      <c r="A23385" s="5"/>
    </row>
    <row r="23386" spans="1:1" hidden="1">
      <c r="A23386" s="5"/>
    </row>
    <row r="23387" spans="1:1" hidden="1">
      <c r="A23387" s="5"/>
    </row>
    <row r="23388" spans="1:1" hidden="1">
      <c r="A23388" s="5"/>
    </row>
    <row r="23389" spans="1:1" hidden="1">
      <c r="A23389" s="5"/>
    </row>
    <row r="23390" spans="1:1" hidden="1">
      <c r="A23390" s="5"/>
    </row>
    <row r="23391" spans="1:1" hidden="1">
      <c r="A23391" s="5"/>
    </row>
    <row r="23392" spans="1:1" hidden="1">
      <c r="A23392" s="5"/>
    </row>
    <row r="23393" spans="1:1" hidden="1">
      <c r="A23393" s="5"/>
    </row>
    <row r="23394" spans="1:1" hidden="1">
      <c r="A23394" s="5"/>
    </row>
    <row r="23395" spans="1:1" hidden="1">
      <c r="A23395" s="5"/>
    </row>
    <row r="23396" spans="1:1" hidden="1">
      <c r="A23396" s="5"/>
    </row>
    <row r="23397" spans="1:1" hidden="1">
      <c r="A23397" s="5"/>
    </row>
    <row r="23398" spans="1:1" hidden="1">
      <c r="A23398" s="5"/>
    </row>
    <row r="23399" spans="1:1" hidden="1">
      <c r="A23399" s="5"/>
    </row>
    <row r="23400" spans="1:1" hidden="1">
      <c r="A23400" s="5"/>
    </row>
    <row r="23401" spans="1:1" hidden="1">
      <c r="A23401" s="5"/>
    </row>
    <row r="23402" spans="1:1" hidden="1">
      <c r="A23402" s="5"/>
    </row>
    <row r="23403" spans="1:1" hidden="1">
      <c r="A23403" s="5"/>
    </row>
    <row r="23404" spans="1:1" hidden="1">
      <c r="A23404" s="5"/>
    </row>
    <row r="23405" spans="1:1" hidden="1">
      <c r="A23405" s="5"/>
    </row>
    <row r="23406" spans="1:1" hidden="1">
      <c r="A23406" s="5"/>
    </row>
    <row r="23407" spans="1:1" hidden="1">
      <c r="A23407" s="5"/>
    </row>
    <row r="23408" spans="1:1" hidden="1">
      <c r="A23408" s="5"/>
    </row>
    <row r="23409" spans="1:1" hidden="1">
      <c r="A23409" s="5"/>
    </row>
    <row r="23410" spans="1:1" hidden="1">
      <c r="A23410" s="5"/>
    </row>
    <row r="23411" spans="1:1" hidden="1">
      <c r="A23411" s="5"/>
    </row>
    <row r="23412" spans="1:1" hidden="1">
      <c r="A23412" s="5"/>
    </row>
    <row r="23413" spans="1:1" hidden="1">
      <c r="A23413" s="5"/>
    </row>
    <row r="23414" spans="1:1" hidden="1">
      <c r="A23414" s="5"/>
    </row>
    <row r="23415" spans="1:1" hidden="1">
      <c r="A23415" s="5"/>
    </row>
    <row r="23416" spans="1:1" hidden="1">
      <c r="A23416" s="5"/>
    </row>
    <row r="23417" spans="1:1" hidden="1">
      <c r="A23417" s="5"/>
    </row>
    <row r="23418" spans="1:1" hidden="1">
      <c r="A23418" s="5"/>
    </row>
    <row r="23419" spans="1:1" hidden="1">
      <c r="A23419" s="5"/>
    </row>
    <row r="23420" spans="1:1" hidden="1">
      <c r="A23420" s="5"/>
    </row>
    <row r="23421" spans="1:1" hidden="1">
      <c r="A23421" s="5"/>
    </row>
    <row r="23422" spans="1:1" hidden="1">
      <c r="A23422" s="5"/>
    </row>
    <row r="23423" spans="1:1" hidden="1">
      <c r="A23423" s="5"/>
    </row>
    <row r="23424" spans="1:1" hidden="1">
      <c r="A23424" s="5"/>
    </row>
    <row r="23425" spans="1:1" hidden="1">
      <c r="A23425" s="5"/>
    </row>
    <row r="23426" spans="1:1" hidden="1">
      <c r="A23426" s="5"/>
    </row>
    <row r="23427" spans="1:1" hidden="1">
      <c r="A23427" s="5"/>
    </row>
    <row r="23428" spans="1:1" hidden="1">
      <c r="A23428" s="5"/>
    </row>
    <row r="23429" spans="1:1" hidden="1">
      <c r="A23429" s="5"/>
    </row>
    <row r="23430" spans="1:1" hidden="1">
      <c r="A23430" s="5"/>
    </row>
    <row r="23431" spans="1:1" hidden="1">
      <c r="A23431" s="5"/>
    </row>
    <row r="23432" spans="1:1" hidden="1">
      <c r="A23432" s="5"/>
    </row>
    <row r="23433" spans="1:1" hidden="1">
      <c r="A23433" s="5"/>
    </row>
    <row r="23434" spans="1:1" hidden="1">
      <c r="A23434" s="5"/>
    </row>
    <row r="23435" spans="1:1" hidden="1">
      <c r="A23435" s="5"/>
    </row>
    <row r="23436" spans="1:1" hidden="1">
      <c r="A23436" s="5"/>
    </row>
    <row r="23437" spans="1:1" hidden="1">
      <c r="A23437" s="5"/>
    </row>
    <row r="23438" spans="1:1" hidden="1">
      <c r="A23438" s="5"/>
    </row>
    <row r="23439" spans="1:1" hidden="1">
      <c r="A23439" s="5"/>
    </row>
    <row r="23440" spans="1:1" hidden="1">
      <c r="A23440" s="5"/>
    </row>
    <row r="23441" spans="1:1" hidden="1">
      <c r="A23441" s="5"/>
    </row>
    <row r="23442" spans="1:1" hidden="1">
      <c r="A23442" s="5"/>
    </row>
    <row r="23443" spans="1:1" hidden="1">
      <c r="A23443" s="5"/>
    </row>
    <row r="23444" spans="1:1" hidden="1">
      <c r="A23444" s="5"/>
    </row>
    <row r="23445" spans="1:1" hidden="1">
      <c r="A23445" s="5"/>
    </row>
    <row r="23446" spans="1:1" hidden="1">
      <c r="A23446" s="5"/>
    </row>
    <row r="23447" spans="1:1" hidden="1">
      <c r="A23447" s="5"/>
    </row>
    <row r="23448" spans="1:1" hidden="1">
      <c r="A23448" s="5"/>
    </row>
    <row r="23449" spans="1:1" hidden="1">
      <c r="A23449" s="5"/>
    </row>
    <row r="23450" spans="1:1" hidden="1">
      <c r="A23450" s="5"/>
    </row>
    <row r="23451" spans="1:1" hidden="1">
      <c r="A23451" s="5"/>
    </row>
    <row r="23452" spans="1:1" hidden="1">
      <c r="A23452" s="5"/>
    </row>
    <row r="23453" spans="1:1" hidden="1">
      <c r="A23453" s="5"/>
    </row>
    <row r="23454" spans="1:1" hidden="1">
      <c r="A23454" s="5"/>
    </row>
    <row r="23455" spans="1:1" hidden="1">
      <c r="A23455" s="5"/>
    </row>
    <row r="23456" spans="1:1" hidden="1">
      <c r="A23456" s="5"/>
    </row>
    <row r="23457" spans="1:1" hidden="1">
      <c r="A23457" s="5"/>
    </row>
    <row r="23458" spans="1:1" hidden="1">
      <c r="A23458" s="5"/>
    </row>
    <row r="23459" spans="1:1" hidden="1">
      <c r="A23459" s="5"/>
    </row>
    <row r="23460" spans="1:1" hidden="1">
      <c r="A23460" s="5"/>
    </row>
    <row r="23461" spans="1:1" hidden="1">
      <c r="A23461" s="5"/>
    </row>
    <row r="23462" spans="1:1" hidden="1">
      <c r="A23462" s="5"/>
    </row>
    <row r="23463" spans="1:1" hidden="1">
      <c r="A23463" s="5"/>
    </row>
    <row r="23464" spans="1:1" hidden="1">
      <c r="A23464" s="5"/>
    </row>
    <row r="23465" spans="1:1" hidden="1">
      <c r="A23465" s="5"/>
    </row>
    <row r="23466" spans="1:1" hidden="1">
      <c r="A23466" s="5"/>
    </row>
    <row r="23467" spans="1:1" hidden="1">
      <c r="A23467" s="5"/>
    </row>
    <row r="23468" spans="1:1" hidden="1">
      <c r="A23468" s="5"/>
    </row>
    <row r="23469" spans="1:1" hidden="1">
      <c r="A23469" s="5"/>
    </row>
    <row r="23470" spans="1:1" hidden="1">
      <c r="A23470" s="5"/>
    </row>
    <row r="23471" spans="1:1" hidden="1">
      <c r="A23471" s="5"/>
    </row>
    <row r="23472" spans="1:1" hidden="1">
      <c r="A23472" s="5"/>
    </row>
    <row r="23473" spans="1:1" hidden="1">
      <c r="A23473" s="5"/>
    </row>
    <row r="23474" spans="1:1" hidden="1">
      <c r="A23474" s="5"/>
    </row>
    <row r="23475" spans="1:1" hidden="1">
      <c r="A23475" s="5"/>
    </row>
    <row r="23476" spans="1:1" hidden="1">
      <c r="A23476" s="5"/>
    </row>
    <row r="23477" spans="1:1" hidden="1">
      <c r="A23477" s="5"/>
    </row>
    <row r="23478" spans="1:1" hidden="1">
      <c r="A23478" s="5"/>
    </row>
    <row r="23479" spans="1:1" hidden="1">
      <c r="A23479" s="5"/>
    </row>
    <row r="23480" spans="1:1" hidden="1">
      <c r="A23480" s="5"/>
    </row>
    <row r="23481" spans="1:1" hidden="1">
      <c r="A23481" s="5"/>
    </row>
    <row r="23482" spans="1:1" hidden="1">
      <c r="A23482" s="5"/>
    </row>
    <row r="23483" spans="1:1" hidden="1">
      <c r="A23483" s="5"/>
    </row>
    <row r="23484" spans="1:1" hidden="1">
      <c r="A23484" s="5"/>
    </row>
    <row r="23485" spans="1:1" hidden="1">
      <c r="A23485" s="5"/>
    </row>
    <row r="23486" spans="1:1" hidden="1">
      <c r="A23486" s="5"/>
    </row>
    <row r="23487" spans="1:1" hidden="1">
      <c r="A23487" s="5"/>
    </row>
    <row r="23488" spans="1:1" hidden="1">
      <c r="A23488" s="5"/>
    </row>
    <row r="23489" spans="1:1" hidden="1">
      <c r="A23489" s="5"/>
    </row>
    <row r="23490" spans="1:1" hidden="1">
      <c r="A23490" s="5"/>
    </row>
    <row r="23491" spans="1:1" hidden="1">
      <c r="A23491" s="5"/>
    </row>
    <row r="23492" spans="1:1" hidden="1">
      <c r="A23492" s="5"/>
    </row>
    <row r="23493" spans="1:1" hidden="1">
      <c r="A23493" s="5"/>
    </row>
    <row r="23494" spans="1:1" hidden="1">
      <c r="A23494" s="5"/>
    </row>
    <row r="23495" spans="1:1" hidden="1">
      <c r="A23495" s="5"/>
    </row>
    <row r="23496" spans="1:1" hidden="1">
      <c r="A23496" s="5"/>
    </row>
    <row r="23497" spans="1:1" hidden="1">
      <c r="A23497" s="5"/>
    </row>
    <row r="23498" spans="1:1" hidden="1">
      <c r="A23498" s="5"/>
    </row>
    <row r="23499" spans="1:1" hidden="1">
      <c r="A23499" s="5"/>
    </row>
    <row r="23500" spans="1:1" hidden="1">
      <c r="A23500" s="5"/>
    </row>
    <row r="23501" spans="1:1" hidden="1">
      <c r="A23501" s="5"/>
    </row>
    <row r="23502" spans="1:1" hidden="1">
      <c r="A23502" s="5"/>
    </row>
    <row r="23503" spans="1:1" hidden="1">
      <c r="A23503" s="5"/>
    </row>
    <row r="23504" spans="1:1" hidden="1">
      <c r="A23504" s="5"/>
    </row>
    <row r="23505" spans="1:1" hidden="1">
      <c r="A23505" s="5"/>
    </row>
    <row r="23506" spans="1:1" hidden="1">
      <c r="A23506" s="5"/>
    </row>
    <row r="23507" spans="1:1" hidden="1">
      <c r="A23507" s="5"/>
    </row>
    <row r="23508" spans="1:1" hidden="1">
      <c r="A23508" s="5"/>
    </row>
    <row r="23509" spans="1:1" hidden="1">
      <c r="A23509" s="5"/>
    </row>
    <row r="23510" spans="1:1" hidden="1">
      <c r="A23510" s="5"/>
    </row>
    <row r="23511" spans="1:1" hidden="1">
      <c r="A23511" s="5"/>
    </row>
    <row r="23512" spans="1:1" hidden="1">
      <c r="A23512" s="5"/>
    </row>
    <row r="23513" spans="1:1" hidden="1">
      <c r="A23513" s="5"/>
    </row>
    <row r="23514" spans="1:1" hidden="1">
      <c r="A23514" s="5"/>
    </row>
    <row r="23515" spans="1:1" hidden="1">
      <c r="A23515" s="5"/>
    </row>
    <row r="23516" spans="1:1" hidden="1">
      <c r="A23516" s="5"/>
    </row>
    <row r="23517" spans="1:1" hidden="1">
      <c r="A23517" s="5"/>
    </row>
    <row r="23518" spans="1:1" hidden="1">
      <c r="A23518" s="5"/>
    </row>
    <row r="23519" spans="1:1" hidden="1">
      <c r="A23519" s="5"/>
    </row>
    <row r="23520" spans="1:1" hidden="1">
      <c r="A23520" s="5"/>
    </row>
    <row r="23521" spans="1:1" hidden="1">
      <c r="A23521" s="5"/>
    </row>
    <row r="23522" spans="1:1" hidden="1">
      <c r="A23522" s="5"/>
    </row>
    <row r="23523" spans="1:1" hidden="1">
      <c r="A23523" s="5"/>
    </row>
    <row r="23524" spans="1:1" hidden="1">
      <c r="A23524" s="5"/>
    </row>
    <row r="23525" spans="1:1" hidden="1">
      <c r="A23525" s="5"/>
    </row>
    <row r="23526" spans="1:1" hidden="1">
      <c r="A23526" s="5"/>
    </row>
    <row r="23527" spans="1:1" hidden="1">
      <c r="A23527" s="5"/>
    </row>
    <row r="23528" spans="1:1" hidden="1">
      <c r="A23528" s="5"/>
    </row>
    <row r="23529" spans="1:1" hidden="1">
      <c r="A23529" s="5"/>
    </row>
    <row r="23530" spans="1:1" hidden="1">
      <c r="A23530" s="5"/>
    </row>
    <row r="23531" spans="1:1" hidden="1">
      <c r="A23531" s="5"/>
    </row>
    <row r="23532" spans="1:1" hidden="1">
      <c r="A23532" s="5"/>
    </row>
    <row r="23533" spans="1:1" hidden="1">
      <c r="A23533" s="5"/>
    </row>
    <row r="23534" spans="1:1" hidden="1">
      <c r="A23534" s="5"/>
    </row>
    <row r="23535" spans="1:1" hidden="1">
      <c r="A23535" s="5"/>
    </row>
    <row r="23536" spans="1:1" hidden="1">
      <c r="A23536" s="5"/>
    </row>
    <row r="23537" spans="1:1" hidden="1">
      <c r="A23537" s="5"/>
    </row>
    <row r="23538" spans="1:1" hidden="1">
      <c r="A23538" s="5"/>
    </row>
    <row r="23539" spans="1:1" hidden="1">
      <c r="A23539" s="5"/>
    </row>
    <row r="23540" spans="1:1" hidden="1">
      <c r="A23540" s="5"/>
    </row>
    <row r="23541" spans="1:1" hidden="1">
      <c r="A23541" s="5"/>
    </row>
    <row r="23542" spans="1:1" hidden="1">
      <c r="A23542" s="5"/>
    </row>
    <row r="23543" spans="1:1" hidden="1">
      <c r="A23543" s="5"/>
    </row>
    <row r="23544" spans="1:1" hidden="1">
      <c r="A23544" s="5"/>
    </row>
    <row r="23545" spans="1:1" hidden="1">
      <c r="A23545" s="5"/>
    </row>
    <row r="23546" spans="1:1" hidden="1">
      <c r="A23546" s="5"/>
    </row>
    <row r="23547" spans="1:1" hidden="1">
      <c r="A23547" s="5"/>
    </row>
    <row r="23548" spans="1:1" hidden="1">
      <c r="A23548" s="5"/>
    </row>
    <row r="23549" spans="1:1" hidden="1">
      <c r="A23549" s="5"/>
    </row>
    <row r="23550" spans="1:1" hidden="1">
      <c r="A23550" s="5"/>
    </row>
    <row r="23551" spans="1:1" hidden="1">
      <c r="A23551" s="5"/>
    </row>
    <row r="23552" spans="1:1" hidden="1">
      <c r="A23552" s="5"/>
    </row>
    <row r="23553" spans="1:1" hidden="1">
      <c r="A23553" s="5"/>
    </row>
    <row r="23554" spans="1:1" hidden="1">
      <c r="A23554" s="5"/>
    </row>
    <row r="23555" spans="1:1" hidden="1">
      <c r="A23555" s="5"/>
    </row>
    <row r="23556" spans="1:1" hidden="1">
      <c r="A23556" s="5"/>
    </row>
    <row r="23557" spans="1:1" hidden="1">
      <c r="A23557" s="5"/>
    </row>
    <row r="23558" spans="1:1" hidden="1">
      <c r="A23558" s="5"/>
    </row>
    <row r="23559" spans="1:1" hidden="1">
      <c r="A23559" s="5"/>
    </row>
    <row r="23560" spans="1:1" hidden="1">
      <c r="A23560" s="5"/>
    </row>
    <row r="23561" spans="1:1" hidden="1">
      <c r="A23561" s="5"/>
    </row>
    <row r="23562" spans="1:1" hidden="1">
      <c r="A23562" s="5"/>
    </row>
    <row r="23563" spans="1:1" hidden="1">
      <c r="A23563" s="5"/>
    </row>
    <row r="23564" spans="1:1" hidden="1">
      <c r="A23564" s="5"/>
    </row>
    <row r="23565" spans="1:1" hidden="1">
      <c r="A23565" s="5"/>
    </row>
    <row r="23566" spans="1:1" hidden="1">
      <c r="A23566" s="5"/>
    </row>
    <row r="23567" spans="1:1" hidden="1">
      <c r="A23567" s="5"/>
    </row>
    <row r="23568" spans="1:1" hidden="1">
      <c r="A23568" s="5"/>
    </row>
    <row r="23569" spans="1:1" hidden="1">
      <c r="A23569" s="5"/>
    </row>
    <row r="23570" spans="1:1" hidden="1">
      <c r="A23570" s="5"/>
    </row>
    <row r="23571" spans="1:1" hidden="1">
      <c r="A23571" s="5"/>
    </row>
    <row r="23572" spans="1:1" hidden="1">
      <c r="A23572" s="5"/>
    </row>
    <row r="23573" spans="1:1" hidden="1">
      <c r="A23573" s="5"/>
    </row>
    <row r="23574" spans="1:1" hidden="1">
      <c r="A23574" s="5"/>
    </row>
    <row r="23575" spans="1:1" hidden="1">
      <c r="A23575" s="5"/>
    </row>
    <row r="23576" spans="1:1" hidden="1">
      <c r="A23576" s="5"/>
    </row>
    <row r="23577" spans="1:1" hidden="1">
      <c r="A23577" s="5"/>
    </row>
    <row r="23578" spans="1:1" hidden="1">
      <c r="A23578" s="5"/>
    </row>
    <row r="23579" spans="1:1" hidden="1">
      <c r="A23579" s="5"/>
    </row>
    <row r="23580" spans="1:1" hidden="1">
      <c r="A23580" s="5"/>
    </row>
    <row r="23581" spans="1:1" hidden="1">
      <c r="A23581" s="5"/>
    </row>
    <row r="23582" spans="1:1" hidden="1">
      <c r="A23582" s="5"/>
    </row>
    <row r="23583" spans="1:1" hidden="1">
      <c r="A23583" s="5"/>
    </row>
    <row r="23584" spans="1:1" hidden="1">
      <c r="A23584" s="5"/>
    </row>
    <row r="23585" spans="1:1" hidden="1">
      <c r="A23585" s="5"/>
    </row>
    <row r="23586" spans="1:1" hidden="1">
      <c r="A23586" s="5"/>
    </row>
    <row r="23587" spans="1:1" hidden="1">
      <c r="A23587" s="5"/>
    </row>
    <row r="23588" spans="1:1" hidden="1">
      <c r="A23588" s="5"/>
    </row>
    <row r="23589" spans="1:1" hidden="1">
      <c r="A23589" s="5"/>
    </row>
    <row r="23590" spans="1:1" hidden="1">
      <c r="A23590" s="5"/>
    </row>
    <row r="23591" spans="1:1" hidden="1">
      <c r="A23591" s="5"/>
    </row>
    <row r="23592" spans="1:1" hidden="1">
      <c r="A23592" s="5"/>
    </row>
    <row r="23593" spans="1:1" hidden="1">
      <c r="A23593" s="5"/>
    </row>
    <row r="23594" spans="1:1" hidden="1">
      <c r="A23594" s="5"/>
    </row>
    <row r="23595" spans="1:1" hidden="1">
      <c r="A23595" s="5"/>
    </row>
    <row r="23596" spans="1:1" hidden="1">
      <c r="A23596" s="5"/>
    </row>
    <row r="23597" spans="1:1" hidden="1">
      <c r="A23597" s="5"/>
    </row>
    <row r="23598" spans="1:1" hidden="1">
      <c r="A23598" s="5"/>
    </row>
    <row r="23599" spans="1:1" hidden="1">
      <c r="A23599" s="5"/>
    </row>
    <row r="23600" spans="1:1" hidden="1">
      <c r="A23600" s="5"/>
    </row>
    <row r="23601" spans="1:1" hidden="1">
      <c r="A23601" s="5"/>
    </row>
    <row r="23602" spans="1:1" hidden="1">
      <c r="A23602" s="5"/>
    </row>
    <row r="23603" spans="1:1" hidden="1">
      <c r="A23603" s="5"/>
    </row>
    <row r="23604" spans="1:1" hidden="1">
      <c r="A23604" s="5"/>
    </row>
    <row r="23605" spans="1:1" hidden="1">
      <c r="A23605" s="5"/>
    </row>
    <row r="23606" spans="1:1" hidden="1">
      <c r="A23606" s="5"/>
    </row>
    <row r="23607" spans="1:1" hidden="1">
      <c r="A23607" s="5"/>
    </row>
    <row r="23608" spans="1:1" hidden="1">
      <c r="A23608" s="5"/>
    </row>
    <row r="23609" spans="1:1" hidden="1">
      <c r="A23609" s="5"/>
    </row>
    <row r="23610" spans="1:1" hidden="1">
      <c r="A23610" s="5"/>
    </row>
    <row r="23611" spans="1:1" hidden="1">
      <c r="A23611" s="5"/>
    </row>
    <row r="23612" spans="1:1" hidden="1">
      <c r="A23612" s="5"/>
    </row>
    <row r="23613" spans="1:1" hidden="1">
      <c r="A23613" s="5"/>
    </row>
    <row r="23614" spans="1:1" hidden="1">
      <c r="A23614" s="5"/>
    </row>
    <row r="23615" spans="1:1" hidden="1">
      <c r="A23615" s="5"/>
    </row>
    <row r="23616" spans="1:1" hidden="1">
      <c r="A23616" s="5"/>
    </row>
    <row r="23617" spans="1:1" hidden="1">
      <c r="A23617" s="5"/>
    </row>
    <row r="23618" spans="1:1" hidden="1">
      <c r="A23618" s="5"/>
    </row>
    <row r="23619" spans="1:1" hidden="1">
      <c r="A23619" s="5"/>
    </row>
    <row r="23620" spans="1:1" hidden="1">
      <c r="A23620" s="5"/>
    </row>
    <row r="23621" spans="1:1" hidden="1">
      <c r="A23621" s="5"/>
    </row>
    <row r="23622" spans="1:1" hidden="1">
      <c r="A23622" s="5"/>
    </row>
    <row r="23623" spans="1:1" hidden="1">
      <c r="A23623" s="5"/>
    </row>
    <row r="23624" spans="1:1" hidden="1">
      <c r="A23624" s="5"/>
    </row>
    <row r="23625" spans="1:1" hidden="1">
      <c r="A23625" s="5"/>
    </row>
    <row r="23626" spans="1:1" hidden="1">
      <c r="A23626" s="5"/>
    </row>
    <row r="23627" spans="1:1" hidden="1">
      <c r="A23627" s="5"/>
    </row>
    <row r="23628" spans="1:1" hidden="1">
      <c r="A23628" s="5"/>
    </row>
    <row r="23629" spans="1:1" hidden="1">
      <c r="A23629" s="5"/>
    </row>
    <row r="23630" spans="1:1" hidden="1">
      <c r="A23630" s="5"/>
    </row>
    <row r="23631" spans="1:1" hidden="1">
      <c r="A23631" s="5"/>
    </row>
    <row r="23632" spans="1:1" hidden="1">
      <c r="A23632" s="5"/>
    </row>
    <row r="23633" spans="1:1" hidden="1">
      <c r="A23633" s="5"/>
    </row>
    <row r="23634" spans="1:1" hidden="1">
      <c r="A23634" s="5"/>
    </row>
    <row r="23635" spans="1:1" hidden="1">
      <c r="A23635" s="5"/>
    </row>
    <row r="23636" spans="1:1" hidden="1">
      <c r="A23636" s="5"/>
    </row>
    <row r="23637" spans="1:1" hidden="1">
      <c r="A23637" s="5"/>
    </row>
    <row r="23638" spans="1:1" hidden="1">
      <c r="A23638" s="5"/>
    </row>
    <row r="23639" spans="1:1" hidden="1">
      <c r="A23639" s="5"/>
    </row>
    <row r="23640" spans="1:1" hidden="1">
      <c r="A23640" s="5"/>
    </row>
    <row r="23641" spans="1:1" hidden="1">
      <c r="A23641" s="5"/>
    </row>
    <row r="23642" spans="1:1" hidden="1">
      <c r="A23642" s="5"/>
    </row>
    <row r="23643" spans="1:1" hidden="1">
      <c r="A23643" s="5"/>
    </row>
    <row r="23644" spans="1:1" hidden="1">
      <c r="A23644" s="5"/>
    </row>
    <row r="23645" spans="1:1" hidden="1">
      <c r="A23645" s="5"/>
    </row>
    <row r="23646" spans="1:1" hidden="1">
      <c r="A23646" s="5"/>
    </row>
    <row r="23647" spans="1:1" hidden="1">
      <c r="A23647" s="5"/>
    </row>
    <row r="23648" spans="1:1" hidden="1">
      <c r="A23648" s="5"/>
    </row>
    <row r="23649" spans="1:1" hidden="1">
      <c r="A23649" s="5"/>
    </row>
    <row r="23650" spans="1:1" hidden="1">
      <c r="A23650" s="5"/>
    </row>
    <row r="23651" spans="1:1" hidden="1">
      <c r="A23651" s="5"/>
    </row>
    <row r="23652" spans="1:1" hidden="1">
      <c r="A23652" s="5"/>
    </row>
    <row r="23653" spans="1:1" hidden="1">
      <c r="A23653" s="5"/>
    </row>
    <row r="23654" spans="1:1" hidden="1">
      <c r="A23654" s="5"/>
    </row>
    <row r="23655" spans="1:1" hidden="1">
      <c r="A23655" s="5"/>
    </row>
    <row r="23656" spans="1:1" hidden="1">
      <c r="A23656" s="5"/>
    </row>
    <row r="23657" spans="1:1" hidden="1">
      <c r="A23657" s="5"/>
    </row>
    <row r="23658" spans="1:1" hidden="1">
      <c r="A23658" s="5"/>
    </row>
    <row r="23659" spans="1:1" hidden="1">
      <c r="A23659" s="5"/>
    </row>
    <row r="23660" spans="1:1" hidden="1">
      <c r="A23660" s="5"/>
    </row>
    <row r="23661" spans="1:1" hidden="1">
      <c r="A23661" s="5"/>
    </row>
    <row r="23662" spans="1:1" hidden="1">
      <c r="A23662" s="5"/>
    </row>
    <row r="23663" spans="1:1" hidden="1">
      <c r="A23663" s="5"/>
    </row>
    <row r="23664" spans="1:1" hidden="1">
      <c r="A23664" s="5"/>
    </row>
    <row r="23665" spans="1:1" hidden="1">
      <c r="A23665" s="5"/>
    </row>
    <row r="23666" spans="1:1" hidden="1">
      <c r="A23666" s="5"/>
    </row>
    <row r="23667" spans="1:1" hidden="1">
      <c r="A23667" s="5"/>
    </row>
    <row r="23668" spans="1:1" hidden="1">
      <c r="A23668" s="5"/>
    </row>
    <row r="23669" spans="1:1" hidden="1">
      <c r="A23669" s="5"/>
    </row>
    <row r="23670" spans="1:1" hidden="1">
      <c r="A23670" s="5"/>
    </row>
    <row r="23671" spans="1:1" hidden="1">
      <c r="A23671" s="5"/>
    </row>
    <row r="23672" spans="1:1" hidden="1">
      <c r="A23672" s="5"/>
    </row>
    <row r="23673" spans="1:1" hidden="1">
      <c r="A23673" s="5"/>
    </row>
    <row r="23674" spans="1:1" hidden="1">
      <c r="A23674" s="5"/>
    </row>
    <row r="23675" spans="1:1" hidden="1">
      <c r="A23675" s="5"/>
    </row>
    <row r="23676" spans="1:1" hidden="1">
      <c r="A23676" s="5"/>
    </row>
    <row r="23677" spans="1:1" hidden="1">
      <c r="A23677" s="5"/>
    </row>
    <row r="23678" spans="1:1" hidden="1">
      <c r="A23678" s="5"/>
    </row>
    <row r="23679" spans="1:1" hidden="1">
      <c r="A23679" s="5"/>
    </row>
    <row r="23680" spans="1:1" hidden="1">
      <c r="A23680" s="5"/>
    </row>
    <row r="23681" spans="1:1" hidden="1">
      <c r="A23681" s="5"/>
    </row>
    <row r="23682" spans="1:1" hidden="1">
      <c r="A23682" s="5"/>
    </row>
    <row r="23683" spans="1:1" hidden="1">
      <c r="A23683" s="5"/>
    </row>
    <row r="23684" spans="1:1" hidden="1">
      <c r="A23684" s="5"/>
    </row>
    <row r="23685" spans="1:1" hidden="1">
      <c r="A23685" s="5"/>
    </row>
    <row r="23686" spans="1:1" hidden="1">
      <c r="A23686" s="5"/>
    </row>
    <row r="23687" spans="1:1" hidden="1">
      <c r="A23687" s="5"/>
    </row>
    <row r="23688" spans="1:1" hidden="1">
      <c r="A23688" s="5"/>
    </row>
    <row r="23689" spans="1:1" hidden="1">
      <c r="A23689" s="5"/>
    </row>
    <row r="23690" spans="1:1" hidden="1">
      <c r="A23690" s="5"/>
    </row>
    <row r="23691" spans="1:1" hidden="1">
      <c r="A23691" s="5"/>
    </row>
    <row r="23692" spans="1:1" hidden="1">
      <c r="A23692" s="5"/>
    </row>
    <row r="23693" spans="1:1" hidden="1">
      <c r="A23693" s="5"/>
    </row>
    <row r="23694" spans="1:1" hidden="1">
      <c r="A23694" s="5"/>
    </row>
    <row r="23695" spans="1:1" hidden="1">
      <c r="A23695" s="5"/>
    </row>
    <row r="23696" spans="1:1" hidden="1">
      <c r="A23696" s="5"/>
    </row>
    <row r="23697" spans="1:1" hidden="1">
      <c r="A23697" s="5"/>
    </row>
    <row r="23698" spans="1:1" hidden="1">
      <c r="A23698" s="5"/>
    </row>
    <row r="23699" spans="1:1" hidden="1">
      <c r="A23699" s="5"/>
    </row>
    <row r="23700" spans="1:1" hidden="1">
      <c r="A23700" s="5"/>
    </row>
    <row r="23701" spans="1:1" hidden="1">
      <c r="A23701" s="5"/>
    </row>
    <row r="23702" spans="1:1" hidden="1">
      <c r="A23702" s="5"/>
    </row>
    <row r="23703" spans="1:1" hidden="1">
      <c r="A23703" s="5"/>
    </row>
    <row r="23704" spans="1:1" hidden="1">
      <c r="A23704" s="5"/>
    </row>
    <row r="23705" spans="1:1" hidden="1">
      <c r="A23705" s="5"/>
    </row>
    <row r="23706" spans="1:1" hidden="1">
      <c r="A23706" s="5"/>
    </row>
    <row r="23707" spans="1:1" hidden="1">
      <c r="A23707" s="5"/>
    </row>
    <row r="23708" spans="1:1" hidden="1">
      <c r="A23708" s="5"/>
    </row>
    <row r="23709" spans="1:1" hidden="1">
      <c r="A23709" s="5"/>
    </row>
    <row r="23710" spans="1:1" hidden="1">
      <c r="A23710" s="5"/>
    </row>
    <row r="23711" spans="1:1" hidden="1">
      <c r="A23711" s="5"/>
    </row>
    <row r="23712" spans="1:1" hidden="1">
      <c r="A23712" s="5"/>
    </row>
    <row r="23713" spans="1:1" hidden="1">
      <c r="A23713" s="5"/>
    </row>
    <row r="23714" spans="1:1" hidden="1">
      <c r="A23714" s="5"/>
    </row>
    <row r="23715" spans="1:1" hidden="1">
      <c r="A23715" s="5"/>
    </row>
    <row r="23716" spans="1:1" hidden="1">
      <c r="A23716" s="5"/>
    </row>
    <row r="23717" spans="1:1" hidden="1">
      <c r="A23717" s="5"/>
    </row>
    <row r="23718" spans="1:1" hidden="1">
      <c r="A23718" s="5"/>
    </row>
    <row r="23719" spans="1:1" hidden="1">
      <c r="A23719" s="5"/>
    </row>
    <row r="23720" spans="1:1" hidden="1">
      <c r="A23720" s="5"/>
    </row>
    <row r="23721" spans="1:1" hidden="1">
      <c r="A23721" s="5"/>
    </row>
    <row r="23722" spans="1:1" hidden="1">
      <c r="A23722" s="5"/>
    </row>
    <row r="23723" spans="1:1" hidden="1">
      <c r="A23723" s="5"/>
    </row>
    <row r="23724" spans="1:1" hidden="1">
      <c r="A23724" s="5"/>
    </row>
    <row r="23725" spans="1:1" hidden="1">
      <c r="A23725" s="5"/>
    </row>
    <row r="23726" spans="1:1" hidden="1">
      <c r="A23726" s="5"/>
    </row>
    <row r="23727" spans="1:1" hidden="1">
      <c r="A23727" s="5"/>
    </row>
    <row r="23728" spans="1:1" hidden="1">
      <c r="A23728" s="5"/>
    </row>
    <row r="23729" spans="1:1" hidden="1">
      <c r="A23729" s="5"/>
    </row>
    <row r="23730" spans="1:1" hidden="1">
      <c r="A23730" s="5"/>
    </row>
    <row r="23731" spans="1:1" hidden="1">
      <c r="A23731" s="5"/>
    </row>
    <row r="23732" spans="1:1" hidden="1">
      <c r="A23732" s="5"/>
    </row>
    <row r="23733" spans="1:1" hidden="1">
      <c r="A23733" s="5"/>
    </row>
    <row r="23734" spans="1:1" hidden="1">
      <c r="A23734" s="5"/>
    </row>
    <row r="23735" spans="1:1" hidden="1">
      <c r="A23735" s="5"/>
    </row>
    <row r="23736" spans="1:1" hidden="1">
      <c r="A23736" s="5"/>
    </row>
    <row r="23737" spans="1:1" hidden="1">
      <c r="A23737" s="5"/>
    </row>
    <row r="23738" spans="1:1" hidden="1">
      <c r="A23738" s="5"/>
    </row>
    <row r="23739" spans="1:1" hidden="1">
      <c r="A23739" s="5"/>
    </row>
    <row r="23740" spans="1:1" hidden="1">
      <c r="A23740" s="5"/>
    </row>
    <row r="23741" spans="1:1" hidden="1">
      <c r="A23741" s="5"/>
    </row>
    <row r="23742" spans="1:1" hidden="1">
      <c r="A23742" s="5"/>
    </row>
    <row r="23743" spans="1:1" hidden="1">
      <c r="A23743" s="5"/>
    </row>
    <row r="23744" spans="1:1" hidden="1">
      <c r="A23744" s="5"/>
    </row>
    <row r="23745" spans="1:1" hidden="1">
      <c r="A23745" s="5"/>
    </row>
    <row r="23746" spans="1:1" hidden="1">
      <c r="A23746" s="5"/>
    </row>
    <row r="23747" spans="1:1" hidden="1">
      <c r="A23747" s="5"/>
    </row>
    <row r="23748" spans="1:1" hidden="1">
      <c r="A23748" s="5"/>
    </row>
    <row r="23749" spans="1:1" hidden="1">
      <c r="A23749" s="5"/>
    </row>
    <row r="23750" spans="1:1" hidden="1">
      <c r="A23750" s="5"/>
    </row>
    <row r="23751" spans="1:1" hidden="1">
      <c r="A23751" s="5"/>
    </row>
    <row r="23752" spans="1:1" hidden="1">
      <c r="A23752" s="5"/>
    </row>
    <row r="23753" spans="1:1" hidden="1">
      <c r="A23753" s="5"/>
    </row>
    <row r="23754" spans="1:1" hidden="1">
      <c r="A23754" s="5"/>
    </row>
    <row r="23755" spans="1:1" hidden="1">
      <c r="A23755" s="5"/>
    </row>
    <row r="23756" spans="1:1" hidden="1">
      <c r="A23756" s="5"/>
    </row>
    <row r="23757" spans="1:1" hidden="1">
      <c r="A23757" s="5"/>
    </row>
    <row r="23758" spans="1:1" hidden="1">
      <c r="A23758" s="5"/>
    </row>
    <row r="23759" spans="1:1" hidden="1">
      <c r="A23759" s="5"/>
    </row>
    <row r="23760" spans="1:1" hidden="1">
      <c r="A23760" s="5"/>
    </row>
    <row r="23761" spans="1:1" hidden="1">
      <c r="A23761" s="5"/>
    </row>
    <row r="23762" spans="1:1" hidden="1">
      <c r="A23762" s="5"/>
    </row>
    <row r="23763" spans="1:1" hidden="1">
      <c r="A23763" s="5"/>
    </row>
    <row r="23764" spans="1:1" hidden="1">
      <c r="A23764" s="5"/>
    </row>
    <row r="23765" spans="1:1" hidden="1">
      <c r="A23765" s="5"/>
    </row>
    <row r="23766" spans="1:1" hidden="1">
      <c r="A23766" s="5"/>
    </row>
    <row r="23767" spans="1:1" hidden="1">
      <c r="A23767" s="5"/>
    </row>
    <row r="23768" spans="1:1" hidden="1">
      <c r="A23768" s="5"/>
    </row>
    <row r="23769" spans="1:1" hidden="1">
      <c r="A23769" s="5"/>
    </row>
    <row r="23770" spans="1:1" hidden="1">
      <c r="A23770" s="5"/>
    </row>
    <row r="23771" spans="1:1" hidden="1">
      <c r="A23771" s="5"/>
    </row>
    <row r="23772" spans="1:1" hidden="1">
      <c r="A23772" s="5"/>
    </row>
    <row r="23773" spans="1:1" hidden="1">
      <c r="A23773" s="5"/>
    </row>
    <row r="23774" spans="1:1" hidden="1">
      <c r="A23774" s="5"/>
    </row>
    <row r="23775" spans="1:1" hidden="1">
      <c r="A23775" s="5"/>
    </row>
    <row r="23776" spans="1:1" hidden="1">
      <c r="A23776" s="5"/>
    </row>
    <row r="23777" spans="1:1" hidden="1">
      <c r="A23777" s="5"/>
    </row>
    <row r="23778" spans="1:1" hidden="1">
      <c r="A23778" s="5"/>
    </row>
    <row r="23779" spans="1:1" hidden="1">
      <c r="A23779" s="5"/>
    </row>
    <row r="23780" spans="1:1" hidden="1">
      <c r="A23780" s="5"/>
    </row>
    <row r="23781" spans="1:1" hidden="1">
      <c r="A23781" s="5"/>
    </row>
    <row r="23782" spans="1:1" hidden="1">
      <c r="A23782" s="5"/>
    </row>
    <row r="23783" spans="1:1" hidden="1">
      <c r="A23783" s="5"/>
    </row>
    <row r="23784" spans="1:1" hidden="1">
      <c r="A23784" s="5"/>
    </row>
    <row r="23785" spans="1:1" hidden="1">
      <c r="A23785" s="5"/>
    </row>
    <row r="23786" spans="1:1" hidden="1">
      <c r="A23786" s="5"/>
    </row>
    <row r="23787" spans="1:1" hidden="1">
      <c r="A23787" s="5"/>
    </row>
    <row r="23788" spans="1:1" hidden="1">
      <c r="A23788" s="5"/>
    </row>
    <row r="23789" spans="1:1" hidden="1">
      <c r="A23789" s="5"/>
    </row>
    <row r="23790" spans="1:1" hidden="1">
      <c r="A23790" s="5"/>
    </row>
    <row r="23791" spans="1:1" hidden="1">
      <c r="A23791" s="5"/>
    </row>
    <row r="23792" spans="1:1" hidden="1">
      <c r="A23792" s="5"/>
    </row>
    <row r="23793" spans="1:1" hidden="1">
      <c r="A23793" s="5"/>
    </row>
    <row r="23794" spans="1:1" hidden="1">
      <c r="A23794" s="5"/>
    </row>
    <row r="23795" spans="1:1" hidden="1">
      <c r="A23795" s="5"/>
    </row>
    <row r="23796" spans="1:1" hidden="1">
      <c r="A23796" s="5"/>
    </row>
    <row r="23797" spans="1:1" hidden="1">
      <c r="A23797" s="5"/>
    </row>
    <row r="23798" spans="1:1" hidden="1">
      <c r="A23798" s="5"/>
    </row>
    <row r="23799" spans="1:1" hidden="1">
      <c r="A23799" s="5"/>
    </row>
    <row r="23800" spans="1:1" hidden="1">
      <c r="A23800" s="5"/>
    </row>
    <row r="23801" spans="1:1" hidden="1">
      <c r="A23801" s="5"/>
    </row>
    <row r="23802" spans="1:1" hidden="1">
      <c r="A23802" s="5"/>
    </row>
    <row r="23803" spans="1:1" hidden="1">
      <c r="A23803" s="5"/>
    </row>
    <row r="23804" spans="1:1" hidden="1">
      <c r="A23804" s="5"/>
    </row>
    <row r="23805" spans="1:1" hidden="1">
      <c r="A23805" s="5"/>
    </row>
    <row r="23806" spans="1:1" hidden="1">
      <c r="A23806" s="5"/>
    </row>
    <row r="23807" spans="1:1" hidden="1">
      <c r="A23807" s="5"/>
    </row>
    <row r="23808" spans="1:1" hidden="1">
      <c r="A23808" s="5"/>
    </row>
    <row r="23809" spans="1:1" hidden="1">
      <c r="A23809" s="5"/>
    </row>
    <row r="23810" spans="1:1" hidden="1">
      <c r="A23810" s="5"/>
    </row>
    <row r="23811" spans="1:1" hidden="1">
      <c r="A23811" s="5"/>
    </row>
    <row r="23812" spans="1:1" hidden="1">
      <c r="A23812" s="5"/>
    </row>
    <row r="23813" spans="1:1" hidden="1">
      <c r="A23813" s="5"/>
    </row>
    <row r="23814" spans="1:1" hidden="1">
      <c r="A23814" s="5"/>
    </row>
    <row r="23815" spans="1:1" hidden="1">
      <c r="A23815" s="5"/>
    </row>
    <row r="23816" spans="1:1" hidden="1">
      <c r="A23816" s="5"/>
    </row>
    <row r="23817" spans="1:1" hidden="1">
      <c r="A23817" s="5"/>
    </row>
    <row r="23818" spans="1:1" hidden="1">
      <c r="A23818" s="5"/>
    </row>
    <row r="23819" spans="1:1" hidden="1">
      <c r="A23819" s="5"/>
    </row>
    <row r="23820" spans="1:1" hidden="1">
      <c r="A23820" s="5"/>
    </row>
    <row r="23821" spans="1:1" hidden="1">
      <c r="A23821" s="5"/>
    </row>
    <row r="23822" spans="1:1" hidden="1">
      <c r="A23822" s="5"/>
    </row>
    <row r="23823" spans="1:1" hidden="1">
      <c r="A23823" s="5"/>
    </row>
    <row r="23824" spans="1:1" hidden="1">
      <c r="A23824" s="5"/>
    </row>
    <row r="23825" spans="1:1" hidden="1">
      <c r="A23825" s="5"/>
    </row>
    <row r="23826" spans="1:1" hidden="1">
      <c r="A23826" s="5"/>
    </row>
    <row r="23827" spans="1:1" hidden="1">
      <c r="A23827" s="5"/>
    </row>
    <row r="23828" spans="1:1" hidden="1">
      <c r="A23828" s="5"/>
    </row>
    <row r="23829" spans="1:1" hidden="1">
      <c r="A23829" s="5"/>
    </row>
    <row r="23830" spans="1:1" hidden="1">
      <c r="A23830" s="5"/>
    </row>
    <row r="23831" spans="1:1" hidden="1">
      <c r="A23831" s="5"/>
    </row>
    <row r="23832" spans="1:1" hidden="1">
      <c r="A23832" s="5"/>
    </row>
    <row r="23833" spans="1:1" hidden="1">
      <c r="A23833" s="5"/>
    </row>
    <row r="23834" spans="1:1" hidden="1">
      <c r="A23834" s="5"/>
    </row>
    <row r="23835" spans="1:1" hidden="1">
      <c r="A23835" s="5"/>
    </row>
    <row r="23836" spans="1:1" hidden="1">
      <c r="A23836" s="5"/>
    </row>
    <row r="23837" spans="1:1" hidden="1">
      <c r="A23837" s="5"/>
    </row>
    <row r="23838" spans="1:1" hidden="1">
      <c r="A23838" s="5"/>
    </row>
    <row r="23839" spans="1:1" hidden="1">
      <c r="A23839" s="5"/>
    </row>
    <row r="23840" spans="1:1" hidden="1">
      <c r="A23840" s="5"/>
    </row>
    <row r="23841" spans="1:1" hidden="1">
      <c r="A23841" s="5"/>
    </row>
    <row r="23842" spans="1:1" hidden="1">
      <c r="A23842" s="5"/>
    </row>
    <row r="23843" spans="1:1" hidden="1">
      <c r="A23843" s="5"/>
    </row>
    <row r="23844" spans="1:1" hidden="1">
      <c r="A23844" s="5"/>
    </row>
    <row r="23845" spans="1:1" hidden="1">
      <c r="A23845" s="5"/>
    </row>
    <row r="23846" spans="1:1" hidden="1">
      <c r="A23846" s="5"/>
    </row>
    <row r="23847" spans="1:1" hidden="1">
      <c r="A23847" s="5"/>
    </row>
    <row r="23848" spans="1:1" hidden="1">
      <c r="A23848" s="5"/>
    </row>
    <row r="23849" spans="1:1" hidden="1">
      <c r="A23849" s="5"/>
    </row>
    <row r="23850" spans="1:1" hidden="1">
      <c r="A23850" s="5"/>
    </row>
    <row r="23851" spans="1:1" hidden="1">
      <c r="A23851" s="5"/>
    </row>
    <row r="23852" spans="1:1" hidden="1">
      <c r="A23852" s="5"/>
    </row>
    <row r="23853" spans="1:1" hidden="1">
      <c r="A23853" s="5"/>
    </row>
    <row r="23854" spans="1:1" hidden="1">
      <c r="A23854" s="5"/>
    </row>
    <row r="23855" spans="1:1" hidden="1">
      <c r="A23855" s="5"/>
    </row>
    <row r="23856" spans="1:1" hidden="1">
      <c r="A23856" s="5"/>
    </row>
    <row r="23857" spans="1:1" hidden="1">
      <c r="A23857" s="5"/>
    </row>
    <row r="23858" spans="1:1" hidden="1">
      <c r="A23858" s="5"/>
    </row>
    <row r="23859" spans="1:1" hidden="1">
      <c r="A23859" s="5"/>
    </row>
    <row r="23860" spans="1:1" hidden="1">
      <c r="A23860" s="5"/>
    </row>
    <row r="23861" spans="1:1" hidden="1">
      <c r="A23861" s="5"/>
    </row>
    <row r="23862" spans="1:1" hidden="1">
      <c r="A23862" s="5"/>
    </row>
    <row r="23863" spans="1:1" hidden="1">
      <c r="A23863" s="5"/>
    </row>
    <row r="23864" spans="1:1" hidden="1">
      <c r="A23864" s="5"/>
    </row>
    <row r="23865" spans="1:1" hidden="1">
      <c r="A23865" s="5"/>
    </row>
    <row r="23866" spans="1:1" hidden="1">
      <c r="A23866" s="5"/>
    </row>
    <row r="23867" spans="1:1" hidden="1">
      <c r="A23867" s="5"/>
    </row>
    <row r="23868" spans="1:1" hidden="1">
      <c r="A23868" s="5"/>
    </row>
    <row r="23869" spans="1:1" hidden="1">
      <c r="A23869" s="5"/>
    </row>
    <row r="23870" spans="1:1" hidden="1">
      <c r="A23870" s="5"/>
    </row>
    <row r="23871" spans="1:1" hidden="1">
      <c r="A23871" s="5"/>
    </row>
    <row r="23872" spans="1:1" hidden="1">
      <c r="A23872" s="5"/>
    </row>
    <row r="23873" spans="1:1" hidden="1">
      <c r="A23873" s="5"/>
    </row>
    <row r="23874" spans="1:1" hidden="1">
      <c r="A23874" s="5"/>
    </row>
    <row r="23875" spans="1:1" hidden="1">
      <c r="A23875" s="5"/>
    </row>
    <row r="23876" spans="1:1" hidden="1">
      <c r="A23876" s="5"/>
    </row>
    <row r="23877" spans="1:1" hidden="1">
      <c r="A23877" s="5"/>
    </row>
    <row r="23878" spans="1:1" hidden="1">
      <c r="A23878" s="5"/>
    </row>
    <row r="23879" spans="1:1" hidden="1">
      <c r="A23879" s="5"/>
    </row>
    <row r="23880" spans="1:1" hidden="1">
      <c r="A23880" s="5"/>
    </row>
    <row r="23881" spans="1:1" hidden="1">
      <c r="A23881" s="5"/>
    </row>
    <row r="23882" spans="1:1" hidden="1">
      <c r="A23882" s="5"/>
    </row>
    <row r="23883" spans="1:1" hidden="1">
      <c r="A23883" s="5"/>
    </row>
    <row r="23884" spans="1:1" hidden="1">
      <c r="A23884" s="5"/>
    </row>
    <row r="23885" spans="1:1" hidden="1">
      <c r="A23885" s="5"/>
    </row>
    <row r="23886" spans="1:1" hidden="1">
      <c r="A23886" s="5"/>
    </row>
    <row r="23887" spans="1:1" hidden="1">
      <c r="A23887" s="5"/>
    </row>
    <row r="23888" spans="1:1" hidden="1">
      <c r="A23888" s="5"/>
    </row>
    <row r="23889" spans="1:1" hidden="1">
      <c r="A23889" s="5"/>
    </row>
    <row r="23890" spans="1:1" hidden="1">
      <c r="A23890" s="5"/>
    </row>
    <row r="23891" spans="1:1" hidden="1">
      <c r="A23891" s="5"/>
    </row>
    <row r="23892" spans="1:1" hidden="1">
      <c r="A23892" s="5"/>
    </row>
    <row r="23893" spans="1:1" hidden="1">
      <c r="A23893" s="5"/>
    </row>
    <row r="23894" spans="1:1" hidden="1">
      <c r="A23894" s="5"/>
    </row>
    <row r="23895" spans="1:1" hidden="1">
      <c r="A23895" s="5"/>
    </row>
    <row r="23896" spans="1:1" hidden="1">
      <c r="A23896" s="5"/>
    </row>
    <row r="23897" spans="1:1" hidden="1">
      <c r="A23897" s="5"/>
    </row>
    <row r="23898" spans="1:1" hidden="1">
      <c r="A23898" s="5"/>
    </row>
    <row r="23899" spans="1:1" hidden="1">
      <c r="A23899" s="5"/>
    </row>
    <row r="23900" spans="1:1" hidden="1">
      <c r="A23900" s="5"/>
    </row>
    <row r="23901" spans="1:1" hidden="1">
      <c r="A23901" s="5"/>
    </row>
    <row r="23902" spans="1:1" hidden="1">
      <c r="A23902" s="5"/>
    </row>
    <row r="23903" spans="1:1" hidden="1">
      <c r="A23903" s="5"/>
    </row>
    <row r="23904" spans="1:1" hidden="1">
      <c r="A23904" s="5"/>
    </row>
    <row r="23905" spans="1:1" hidden="1">
      <c r="A23905" s="5"/>
    </row>
    <row r="23906" spans="1:1" hidden="1">
      <c r="A23906" s="5"/>
    </row>
    <row r="23907" spans="1:1" hidden="1">
      <c r="A23907" s="5"/>
    </row>
    <row r="23908" spans="1:1" hidden="1">
      <c r="A23908" s="5"/>
    </row>
    <row r="23909" spans="1:1" hidden="1">
      <c r="A23909" s="5"/>
    </row>
    <row r="23910" spans="1:1" hidden="1">
      <c r="A23910" s="5"/>
    </row>
    <row r="23911" spans="1:1" hidden="1">
      <c r="A23911" s="5"/>
    </row>
    <row r="23912" spans="1:1" hidden="1">
      <c r="A23912" s="5"/>
    </row>
    <row r="23913" spans="1:1" hidden="1">
      <c r="A23913" s="5"/>
    </row>
    <row r="23914" spans="1:1" hidden="1">
      <c r="A23914" s="5"/>
    </row>
    <row r="23915" spans="1:1" hidden="1">
      <c r="A23915" s="5"/>
    </row>
    <row r="23916" spans="1:1" hidden="1">
      <c r="A23916" s="5"/>
    </row>
    <row r="23917" spans="1:1" hidden="1">
      <c r="A23917" s="5"/>
    </row>
    <row r="23918" spans="1:1" hidden="1">
      <c r="A23918" s="5"/>
    </row>
    <row r="23919" spans="1:1" hidden="1">
      <c r="A23919" s="5"/>
    </row>
    <row r="23920" spans="1:1" hidden="1">
      <c r="A23920" s="5"/>
    </row>
    <row r="23921" spans="1:1" hidden="1">
      <c r="A23921" s="5"/>
    </row>
    <row r="23922" spans="1:1" hidden="1">
      <c r="A23922" s="5"/>
    </row>
    <row r="23923" spans="1:1" hidden="1">
      <c r="A23923" s="5"/>
    </row>
    <row r="23924" spans="1:1" hidden="1">
      <c r="A23924" s="5"/>
    </row>
    <row r="23925" spans="1:1" hidden="1">
      <c r="A23925" s="5"/>
    </row>
    <row r="23926" spans="1:1" hidden="1">
      <c r="A23926" s="5"/>
    </row>
    <row r="23927" spans="1:1" hidden="1">
      <c r="A23927" s="5"/>
    </row>
    <row r="23928" spans="1:1" hidden="1">
      <c r="A23928" s="5"/>
    </row>
    <row r="23929" spans="1:1" hidden="1">
      <c r="A23929" s="5"/>
    </row>
    <row r="23930" spans="1:1" hidden="1">
      <c r="A23930" s="5"/>
    </row>
    <row r="23931" spans="1:1" hidden="1">
      <c r="A23931" s="5"/>
    </row>
    <row r="23932" spans="1:1" hidden="1">
      <c r="A23932" s="5"/>
    </row>
    <row r="23933" spans="1:1" hidden="1">
      <c r="A23933" s="5"/>
    </row>
    <row r="23934" spans="1:1" hidden="1">
      <c r="A23934" s="5"/>
    </row>
    <row r="23935" spans="1:1" hidden="1">
      <c r="A23935" s="5"/>
    </row>
    <row r="23936" spans="1:1" hidden="1">
      <c r="A23936" s="5"/>
    </row>
    <row r="23937" spans="1:1" hidden="1">
      <c r="A23937" s="5"/>
    </row>
    <row r="23938" spans="1:1" hidden="1">
      <c r="A23938" s="5"/>
    </row>
    <row r="23939" spans="1:1" hidden="1">
      <c r="A23939" s="5"/>
    </row>
    <row r="23940" spans="1:1" hidden="1">
      <c r="A23940" s="5"/>
    </row>
    <row r="23941" spans="1:1" hidden="1">
      <c r="A23941" s="5"/>
    </row>
    <row r="23942" spans="1:1" hidden="1">
      <c r="A23942" s="5"/>
    </row>
    <row r="23943" spans="1:1" hidden="1">
      <c r="A23943" s="5"/>
    </row>
    <row r="23944" spans="1:1" hidden="1">
      <c r="A23944" s="5"/>
    </row>
    <row r="23945" spans="1:1" hidden="1">
      <c r="A23945" s="5"/>
    </row>
    <row r="23946" spans="1:1" hidden="1">
      <c r="A23946" s="5"/>
    </row>
    <row r="23947" spans="1:1" hidden="1">
      <c r="A23947" s="5"/>
    </row>
    <row r="23948" spans="1:1" hidden="1">
      <c r="A23948" s="5"/>
    </row>
    <row r="23949" spans="1:1" hidden="1">
      <c r="A23949" s="5"/>
    </row>
    <row r="23950" spans="1:1" hidden="1">
      <c r="A23950" s="5"/>
    </row>
    <row r="23951" spans="1:1" hidden="1">
      <c r="A23951" s="5"/>
    </row>
    <row r="23952" spans="1:1" hidden="1">
      <c r="A23952" s="5"/>
    </row>
    <row r="23953" spans="1:1" hidden="1">
      <c r="A23953" s="5"/>
    </row>
    <row r="23954" spans="1:1" hidden="1">
      <c r="A23954" s="5"/>
    </row>
    <row r="23955" spans="1:1" hidden="1">
      <c r="A23955" s="5"/>
    </row>
    <row r="23956" spans="1:1" hidden="1">
      <c r="A23956" s="5"/>
    </row>
    <row r="23957" spans="1:1" hidden="1">
      <c r="A23957" s="5"/>
    </row>
    <row r="23958" spans="1:1" hidden="1">
      <c r="A23958" s="5"/>
    </row>
    <row r="23959" spans="1:1" hidden="1">
      <c r="A23959" s="5"/>
    </row>
    <row r="23960" spans="1:1" hidden="1">
      <c r="A23960" s="5"/>
    </row>
    <row r="23961" spans="1:1" hidden="1">
      <c r="A23961" s="5"/>
    </row>
    <row r="23962" spans="1:1" hidden="1">
      <c r="A23962" s="5"/>
    </row>
    <row r="23963" spans="1:1" hidden="1">
      <c r="A23963" s="5"/>
    </row>
    <row r="23964" spans="1:1" hidden="1">
      <c r="A23964" s="5"/>
    </row>
    <row r="23965" spans="1:1" hidden="1">
      <c r="A23965" s="5"/>
    </row>
    <row r="23966" spans="1:1" hidden="1">
      <c r="A23966" s="5"/>
    </row>
    <row r="23967" spans="1:1" hidden="1">
      <c r="A23967" s="5"/>
    </row>
    <row r="23968" spans="1:1" hidden="1">
      <c r="A23968" s="5"/>
    </row>
    <row r="23969" spans="1:1" hidden="1">
      <c r="A23969" s="5"/>
    </row>
    <row r="23970" spans="1:1" hidden="1">
      <c r="A23970" s="5"/>
    </row>
    <row r="23971" spans="1:1" hidden="1">
      <c r="A23971" s="5"/>
    </row>
    <row r="23972" spans="1:1" hidden="1">
      <c r="A23972" s="5"/>
    </row>
    <row r="23973" spans="1:1" hidden="1">
      <c r="A23973" s="5"/>
    </row>
    <row r="23974" spans="1:1" hidden="1">
      <c r="A23974" s="5"/>
    </row>
    <row r="23975" spans="1:1" hidden="1">
      <c r="A23975" s="5"/>
    </row>
    <row r="23976" spans="1:1" hidden="1">
      <c r="A23976" s="5"/>
    </row>
    <row r="23977" spans="1:1" hidden="1">
      <c r="A23977" s="5"/>
    </row>
    <row r="23978" spans="1:1" hidden="1">
      <c r="A23978" s="5"/>
    </row>
    <row r="23979" spans="1:1" hidden="1">
      <c r="A23979" s="5"/>
    </row>
    <row r="23980" spans="1:1" hidden="1">
      <c r="A23980" s="5"/>
    </row>
    <row r="23981" spans="1:1" hidden="1">
      <c r="A23981" s="5"/>
    </row>
    <row r="23982" spans="1:1" hidden="1">
      <c r="A23982" s="5"/>
    </row>
    <row r="23983" spans="1:1" hidden="1">
      <c r="A23983" s="5"/>
    </row>
    <row r="23984" spans="1:1" hidden="1">
      <c r="A23984" s="5"/>
    </row>
    <row r="23985" spans="1:1" hidden="1">
      <c r="A23985" s="5"/>
    </row>
    <row r="23986" spans="1:1" hidden="1">
      <c r="A23986" s="5"/>
    </row>
    <row r="23987" spans="1:1" hidden="1">
      <c r="A23987" s="5"/>
    </row>
    <row r="23988" spans="1:1" hidden="1">
      <c r="A23988" s="5"/>
    </row>
    <row r="23989" spans="1:1" hidden="1">
      <c r="A23989" s="5"/>
    </row>
    <row r="23990" spans="1:1" hidden="1">
      <c r="A23990" s="5"/>
    </row>
    <row r="23991" spans="1:1" hidden="1">
      <c r="A23991" s="5"/>
    </row>
    <row r="23992" spans="1:1" hidden="1">
      <c r="A23992" s="5"/>
    </row>
    <row r="23993" spans="1:1" hidden="1">
      <c r="A23993" s="5"/>
    </row>
    <row r="23994" spans="1:1" hidden="1">
      <c r="A23994" s="5"/>
    </row>
    <row r="23995" spans="1:1" hidden="1">
      <c r="A23995" s="5"/>
    </row>
    <row r="23996" spans="1:1" hidden="1">
      <c r="A23996" s="5"/>
    </row>
    <row r="23997" spans="1:1" hidden="1">
      <c r="A23997" s="5"/>
    </row>
    <row r="23998" spans="1:1" hidden="1">
      <c r="A23998" s="5"/>
    </row>
    <row r="23999" spans="1:1" hidden="1">
      <c r="A23999" s="5"/>
    </row>
    <row r="24000" spans="1:1" hidden="1">
      <c r="A24000" s="5"/>
    </row>
    <row r="24001" spans="1:1" hidden="1">
      <c r="A24001" s="5"/>
    </row>
    <row r="24002" spans="1:1" hidden="1">
      <c r="A24002" s="5"/>
    </row>
    <row r="24003" spans="1:1" hidden="1">
      <c r="A24003" s="5"/>
    </row>
    <row r="24004" spans="1:1" hidden="1">
      <c r="A24004" s="5"/>
    </row>
    <row r="24005" spans="1:1" hidden="1">
      <c r="A24005" s="5"/>
    </row>
    <row r="24006" spans="1:1" hidden="1">
      <c r="A24006" s="5"/>
    </row>
    <row r="24007" spans="1:1" hidden="1">
      <c r="A24007" s="5"/>
    </row>
    <row r="24008" spans="1:1" hidden="1">
      <c r="A24008" s="5"/>
    </row>
    <row r="24009" spans="1:1" hidden="1">
      <c r="A24009" s="5"/>
    </row>
    <row r="24010" spans="1:1" hidden="1">
      <c r="A24010" s="5"/>
    </row>
    <row r="24011" spans="1:1" hidden="1">
      <c r="A24011" s="5"/>
    </row>
    <row r="24012" spans="1:1" hidden="1">
      <c r="A24012" s="5"/>
    </row>
    <row r="24013" spans="1:1" hidden="1">
      <c r="A24013" s="5"/>
    </row>
    <row r="24014" spans="1:1" hidden="1">
      <c r="A24014" s="5"/>
    </row>
    <row r="24015" spans="1:1" hidden="1">
      <c r="A24015" s="5"/>
    </row>
    <row r="24016" spans="1:1" hidden="1">
      <c r="A24016" s="5"/>
    </row>
    <row r="24017" spans="1:1" hidden="1">
      <c r="A24017" s="5"/>
    </row>
    <row r="24018" spans="1:1" hidden="1">
      <c r="A24018" s="5"/>
    </row>
    <row r="24019" spans="1:1" hidden="1">
      <c r="A24019" s="5"/>
    </row>
    <row r="24020" spans="1:1" hidden="1">
      <c r="A24020" s="5"/>
    </row>
    <row r="24021" spans="1:1" hidden="1">
      <c r="A24021" s="5"/>
    </row>
    <row r="24022" spans="1:1" hidden="1">
      <c r="A24022" s="5"/>
    </row>
    <row r="24023" spans="1:1" hidden="1">
      <c r="A24023" s="5"/>
    </row>
    <row r="24024" spans="1:1" hidden="1">
      <c r="A24024" s="5"/>
    </row>
    <row r="24025" spans="1:1" hidden="1">
      <c r="A24025" s="5"/>
    </row>
    <row r="24026" spans="1:1" hidden="1">
      <c r="A24026" s="5"/>
    </row>
    <row r="24027" spans="1:1" hidden="1">
      <c r="A24027" s="5"/>
    </row>
    <row r="24028" spans="1:1" hidden="1">
      <c r="A24028" s="5"/>
    </row>
    <row r="24029" spans="1:1" hidden="1">
      <c r="A24029" s="5"/>
    </row>
    <row r="24030" spans="1:1" hidden="1">
      <c r="A24030" s="5"/>
    </row>
    <row r="24031" spans="1:1" hidden="1">
      <c r="A24031" s="5"/>
    </row>
    <row r="24032" spans="1:1" hidden="1">
      <c r="A24032" s="5"/>
    </row>
    <row r="24033" spans="1:1" hidden="1">
      <c r="A24033" s="5"/>
    </row>
    <row r="24034" spans="1:1" hidden="1">
      <c r="A24034" s="5"/>
    </row>
    <row r="24035" spans="1:1" hidden="1">
      <c r="A24035" s="5"/>
    </row>
    <row r="24036" spans="1:1" hidden="1">
      <c r="A24036" s="5"/>
    </row>
    <row r="24037" spans="1:1" hidden="1">
      <c r="A24037" s="5"/>
    </row>
    <row r="24038" spans="1:1" hidden="1">
      <c r="A24038" s="5"/>
    </row>
    <row r="24039" spans="1:1" hidden="1">
      <c r="A24039" s="5"/>
    </row>
    <row r="24040" spans="1:1" hidden="1">
      <c r="A24040" s="5"/>
    </row>
    <row r="24041" spans="1:1" hidden="1">
      <c r="A24041" s="5"/>
    </row>
    <row r="24042" spans="1:1" hidden="1">
      <c r="A24042" s="5"/>
    </row>
    <row r="24043" spans="1:1" hidden="1">
      <c r="A24043" s="5"/>
    </row>
    <row r="24044" spans="1:1" hidden="1">
      <c r="A24044" s="5"/>
    </row>
    <row r="24045" spans="1:1" hidden="1">
      <c r="A24045" s="5"/>
    </row>
    <row r="24046" spans="1:1" hidden="1">
      <c r="A24046" s="5"/>
    </row>
    <row r="24047" spans="1:1" hidden="1">
      <c r="A24047" s="5"/>
    </row>
    <row r="24048" spans="1:1" hidden="1">
      <c r="A24048" s="5"/>
    </row>
    <row r="24049" spans="1:1" hidden="1">
      <c r="A24049" s="5"/>
    </row>
    <row r="24050" spans="1:1" hidden="1">
      <c r="A24050" s="5"/>
    </row>
    <row r="24051" spans="1:1" hidden="1">
      <c r="A24051" s="5"/>
    </row>
    <row r="24052" spans="1:1" hidden="1">
      <c r="A24052" s="5"/>
    </row>
    <row r="24053" spans="1:1" hidden="1">
      <c r="A24053" s="5"/>
    </row>
    <row r="24054" spans="1:1" hidden="1">
      <c r="A24054" s="5"/>
    </row>
    <row r="24055" spans="1:1" hidden="1">
      <c r="A24055" s="5"/>
    </row>
    <row r="24056" spans="1:1" hidden="1">
      <c r="A24056" s="5"/>
    </row>
    <row r="24057" spans="1:1" hidden="1">
      <c r="A24057" s="5"/>
    </row>
    <row r="24058" spans="1:1" hidden="1">
      <c r="A24058" s="5"/>
    </row>
    <row r="24059" spans="1:1" hidden="1">
      <c r="A24059" s="5"/>
    </row>
    <row r="24060" spans="1:1" hidden="1">
      <c r="A24060" s="5"/>
    </row>
    <row r="24061" spans="1:1" hidden="1">
      <c r="A24061" s="5"/>
    </row>
    <row r="24062" spans="1:1" hidden="1">
      <c r="A24062" s="5"/>
    </row>
    <row r="24063" spans="1:1" hidden="1">
      <c r="A24063" s="5"/>
    </row>
    <row r="24064" spans="1:1" hidden="1">
      <c r="A24064" s="5"/>
    </row>
    <row r="24065" spans="1:1" hidden="1">
      <c r="A24065" s="5"/>
    </row>
    <row r="24066" spans="1:1" hidden="1">
      <c r="A24066" s="5"/>
    </row>
    <row r="24067" spans="1:1" hidden="1">
      <c r="A24067" s="5"/>
    </row>
    <row r="24068" spans="1:1" hidden="1">
      <c r="A24068" s="5"/>
    </row>
    <row r="24069" spans="1:1" hidden="1">
      <c r="A24069" s="5"/>
    </row>
    <row r="24070" spans="1:1" hidden="1">
      <c r="A24070" s="5"/>
    </row>
    <row r="24071" spans="1:1" hidden="1">
      <c r="A24071" s="5"/>
    </row>
    <row r="24072" spans="1:1" hidden="1">
      <c r="A24072" s="5"/>
    </row>
    <row r="24073" spans="1:1" hidden="1">
      <c r="A24073" s="5"/>
    </row>
    <row r="24074" spans="1:1" hidden="1">
      <c r="A24074" s="5"/>
    </row>
    <row r="24075" spans="1:1" hidden="1">
      <c r="A24075" s="5"/>
    </row>
    <row r="24076" spans="1:1" hidden="1">
      <c r="A24076" s="5"/>
    </row>
    <row r="24077" spans="1:1" hidden="1">
      <c r="A24077" s="5"/>
    </row>
    <row r="24078" spans="1:1" hidden="1">
      <c r="A24078" s="5"/>
    </row>
    <row r="24079" spans="1:1" hidden="1">
      <c r="A24079" s="5"/>
    </row>
    <row r="24080" spans="1:1" hidden="1">
      <c r="A24080" s="5"/>
    </row>
    <row r="24081" spans="1:1" hidden="1">
      <c r="A24081" s="5"/>
    </row>
    <row r="24082" spans="1:1" hidden="1">
      <c r="A24082" s="5"/>
    </row>
    <row r="24083" spans="1:1" hidden="1">
      <c r="A24083" s="5"/>
    </row>
    <row r="24084" spans="1:1" hidden="1">
      <c r="A24084" s="5"/>
    </row>
    <row r="24085" spans="1:1" hidden="1">
      <c r="A24085" s="5"/>
    </row>
    <row r="24086" spans="1:1" hidden="1">
      <c r="A24086" s="5"/>
    </row>
    <row r="24087" spans="1:1" hidden="1">
      <c r="A24087" s="5"/>
    </row>
    <row r="24088" spans="1:1" hidden="1">
      <c r="A24088" s="5"/>
    </row>
    <row r="24089" spans="1:1" hidden="1">
      <c r="A24089" s="5"/>
    </row>
    <row r="24090" spans="1:1" hidden="1">
      <c r="A24090" s="5"/>
    </row>
    <row r="24091" spans="1:1" hidden="1">
      <c r="A24091" s="5"/>
    </row>
    <row r="24092" spans="1:1" hidden="1">
      <c r="A24092" s="5"/>
    </row>
    <row r="24093" spans="1:1" hidden="1">
      <c r="A24093" s="5"/>
    </row>
    <row r="24094" spans="1:1" hidden="1">
      <c r="A24094" s="5"/>
    </row>
    <row r="24095" spans="1:1" hidden="1">
      <c r="A24095" s="5"/>
    </row>
    <row r="24096" spans="1:1" hidden="1">
      <c r="A24096" s="5"/>
    </row>
    <row r="24097" spans="1:1" hidden="1">
      <c r="A24097" s="5"/>
    </row>
    <row r="24098" spans="1:1" hidden="1">
      <c r="A24098" s="5"/>
    </row>
    <row r="24099" spans="1:1" hidden="1">
      <c r="A24099" s="5"/>
    </row>
    <row r="24100" spans="1:1" hidden="1">
      <c r="A24100" s="5"/>
    </row>
    <row r="24101" spans="1:1" hidden="1">
      <c r="A24101" s="5"/>
    </row>
    <row r="24102" spans="1:1" hidden="1">
      <c r="A24102" s="5"/>
    </row>
    <row r="24103" spans="1:1" hidden="1">
      <c r="A24103" s="5"/>
    </row>
    <row r="24104" spans="1:1" hidden="1">
      <c r="A24104" s="5"/>
    </row>
    <row r="24105" spans="1:1" hidden="1">
      <c r="A24105" s="5"/>
    </row>
    <row r="24106" spans="1:1" hidden="1">
      <c r="A24106" s="5"/>
    </row>
    <row r="24107" spans="1:1" hidden="1">
      <c r="A24107" s="5"/>
    </row>
    <row r="24108" spans="1:1" hidden="1">
      <c r="A24108" s="5"/>
    </row>
    <row r="24109" spans="1:1" hidden="1">
      <c r="A24109" s="5"/>
    </row>
    <row r="24110" spans="1:1" hidden="1">
      <c r="A24110" s="5"/>
    </row>
    <row r="24111" spans="1:1" hidden="1">
      <c r="A24111" s="5"/>
    </row>
    <row r="24112" spans="1:1" hidden="1">
      <c r="A24112" s="5"/>
    </row>
    <row r="24113" spans="1:1" hidden="1">
      <c r="A24113" s="5"/>
    </row>
    <row r="24114" spans="1:1" hidden="1">
      <c r="A24114" s="5"/>
    </row>
    <row r="24115" spans="1:1" hidden="1">
      <c r="A24115" s="5"/>
    </row>
    <row r="24116" spans="1:1" hidden="1">
      <c r="A24116" s="5"/>
    </row>
    <row r="24117" spans="1:1" hidden="1">
      <c r="A24117" s="5"/>
    </row>
    <row r="24118" spans="1:1" hidden="1">
      <c r="A24118" s="5"/>
    </row>
    <row r="24119" spans="1:1" hidden="1">
      <c r="A24119" s="5"/>
    </row>
    <row r="24120" spans="1:1" hidden="1">
      <c r="A24120" s="5"/>
    </row>
    <row r="24121" spans="1:1" hidden="1">
      <c r="A24121" s="5"/>
    </row>
    <row r="24122" spans="1:1" hidden="1">
      <c r="A24122" s="5"/>
    </row>
    <row r="24123" spans="1:1" hidden="1">
      <c r="A24123" s="5"/>
    </row>
    <row r="24124" spans="1:1" hidden="1">
      <c r="A24124" s="5"/>
    </row>
    <row r="24125" spans="1:1" hidden="1">
      <c r="A24125" s="5"/>
    </row>
    <row r="24126" spans="1:1" hidden="1">
      <c r="A24126" s="5"/>
    </row>
    <row r="24127" spans="1:1" hidden="1">
      <c r="A24127" s="5"/>
    </row>
    <row r="24128" spans="1:1" hidden="1">
      <c r="A24128" s="5"/>
    </row>
    <row r="24129" spans="1:1" hidden="1">
      <c r="A24129" s="5"/>
    </row>
    <row r="24130" spans="1:1" hidden="1">
      <c r="A24130" s="5"/>
    </row>
    <row r="24131" spans="1:1" hidden="1">
      <c r="A24131" s="5"/>
    </row>
    <row r="24132" spans="1:1" hidden="1">
      <c r="A24132" s="5"/>
    </row>
    <row r="24133" spans="1:1" hidden="1">
      <c r="A24133" s="5"/>
    </row>
    <row r="24134" spans="1:1" hidden="1">
      <c r="A24134" s="5"/>
    </row>
    <row r="24135" spans="1:1" hidden="1">
      <c r="A24135" s="5"/>
    </row>
    <row r="24136" spans="1:1" hidden="1">
      <c r="A24136" s="5"/>
    </row>
    <row r="24137" spans="1:1" hidden="1">
      <c r="A24137" s="5"/>
    </row>
    <row r="24138" spans="1:1" hidden="1">
      <c r="A24138" s="5"/>
    </row>
    <row r="24139" spans="1:1" hidden="1">
      <c r="A24139" s="5"/>
    </row>
    <row r="24140" spans="1:1" hidden="1">
      <c r="A24140" s="5"/>
    </row>
    <row r="24141" spans="1:1" hidden="1">
      <c r="A24141" s="5"/>
    </row>
    <row r="24142" spans="1:1" hidden="1">
      <c r="A24142" s="5"/>
    </row>
    <row r="24143" spans="1:1" hidden="1">
      <c r="A24143" s="5"/>
    </row>
    <row r="24144" spans="1:1" hidden="1">
      <c r="A24144" s="5"/>
    </row>
    <row r="24145" spans="1:1" hidden="1">
      <c r="A24145" s="5"/>
    </row>
    <row r="24146" spans="1:1" hidden="1">
      <c r="A24146" s="5"/>
    </row>
    <row r="24147" spans="1:1" hidden="1">
      <c r="A24147" s="5"/>
    </row>
    <row r="24148" spans="1:1" hidden="1">
      <c r="A24148" s="5"/>
    </row>
    <row r="24149" spans="1:1" hidden="1">
      <c r="A24149" s="5"/>
    </row>
    <row r="24150" spans="1:1" hidden="1">
      <c r="A24150" s="5"/>
    </row>
    <row r="24151" spans="1:1" hidden="1">
      <c r="A24151" s="5"/>
    </row>
    <row r="24152" spans="1:1" hidden="1">
      <c r="A24152" s="5"/>
    </row>
    <row r="24153" spans="1:1" hidden="1">
      <c r="A24153" s="5"/>
    </row>
    <row r="24154" spans="1:1" hidden="1">
      <c r="A24154" s="5"/>
    </row>
    <row r="24155" spans="1:1" hidden="1">
      <c r="A24155" s="5"/>
    </row>
    <row r="24156" spans="1:1" hidden="1">
      <c r="A24156" s="5"/>
    </row>
    <row r="24157" spans="1:1" hidden="1">
      <c r="A24157" s="5"/>
    </row>
    <row r="24158" spans="1:1" hidden="1">
      <c r="A24158" s="5"/>
    </row>
    <row r="24159" spans="1:1" hidden="1">
      <c r="A24159" s="5"/>
    </row>
    <row r="24160" spans="1:1" hidden="1">
      <c r="A24160" s="5"/>
    </row>
    <row r="24161" spans="1:1" hidden="1">
      <c r="A24161" s="5"/>
    </row>
    <row r="24162" spans="1:1" hidden="1">
      <c r="A24162" s="5"/>
    </row>
    <row r="24163" spans="1:1" hidden="1">
      <c r="A24163" s="5"/>
    </row>
    <row r="24164" spans="1:1" hidden="1">
      <c r="A24164" s="5"/>
    </row>
    <row r="24165" spans="1:1" hidden="1">
      <c r="A24165" s="5"/>
    </row>
    <row r="24166" spans="1:1" hidden="1">
      <c r="A24166" s="5"/>
    </row>
    <row r="24167" spans="1:1" hidden="1">
      <c r="A24167" s="5"/>
    </row>
    <row r="24168" spans="1:1" hidden="1">
      <c r="A24168" s="5"/>
    </row>
    <row r="24169" spans="1:1" hidden="1">
      <c r="A24169" s="5"/>
    </row>
    <row r="24170" spans="1:1" hidden="1">
      <c r="A24170" s="5"/>
    </row>
    <row r="24171" spans="1:1" hidden="1">
      <c r="A24171" s="5"/>
    </row>
    <row r="24172" spans="1:1" hidden="1">
      <c r="A24172" s="5"/>
    </row>
    <row r="24173" spans="1:1" hidden="1">
      <c r="A24173" s="5"/>
    </row>
    <row r="24174" spans="1:1" hidden="1">
      <c r="A24174" s="5"/>
    </row>
    <row r="24175" spans="1:1" hidden="1">
      <c r="A24175" s="5"/>
    </row>
    <row r="24176" spans="1:1" hidden="1">
      <c r="A24176" s="5"/>
    </row>
    <row r="24177" spans="1:1" hidden="1">
      <c r="A24177" s="5"/>
    </row>
    <row r="24178" spans="1:1" hidden="1">
      <c r="A24178" s="5"/>
    </row>
    <row r="24179" spans="1:1" hidden="1">
      <c r="A24179" s="5"/>
    </row>
    <row r="24180" spans="1:1" hidden="1">
      <c r="A24180" s="5"/>
    </row>
    <row r="24181" spans="1:1" hidden="1">
      <c r="A24181" s="5"/>
    </row>
    <row r="24182" spans="1:1" hidden="1">
      <c r="A24182" s="5"/>
    </row>
    <row r="24183" spans="1:1" hidden="1">
      <c r="A24183" s="5"/>
    </row>
    <row r="24184" spans="1:1" hidden="1">
      <c r="A24184" s="5"/>
    </row>
    <row r="24185" spans="1:1" hidden="1">
      <c r="A24185" s="5"/>
    </row>
    <row r="24186" spans="1:1" hidden="1">
      <c r="A24186" s="5"/>
    </row>
    <row r="24187" spans="1:1" hidden="1">
      <c r="A24187" s="5"/>
    </row>
    <row r="24188" spans="1:1" hidden="1">
      <c r="A24188" s="5"/>
    </row>
    <row r="24189" spans="1:1" hidden="1">
      <c r="A24189" s="5"/>
    </row>
    <row r="24190" spans="1:1" hidden="1">
      <c r="A24190" s="5"/>
    </row>
    <row r="24191" spans="1:1" hidden="1">
      <c r="A24191" s="5"/>
    </row>
    <row r="24192" spans="1:1" hidden="1">
      <c r="A24192" s="5"/>
    </row>
    <row r="24193" spans="1:1" hidden="1">
      <c r="A24193" s="5"/>
    </row>
    <row r="24194" spans="1:1" hidden="1">
      <c r="A24194" s="5"/>
    </row>
    <row r="24195" spans="1:1" hidden="1">
      <c r="A24195" s="5"/>
    </row>
    <row r="24196" spans="1:1" hidden="1">
      <c r="A24196" s="5"/>
    </row>
    <row r="24197" spans="1:1" hidden="1">
      <c r="A24197" s="5"/>
    </row>
    <row r="24198" spans="1:1" hidden="1">
      <c r="A24198" s="5"/>
    </row>
    <row r="24199" spans="1:1" hidden="1">
      <c r="A24199" s="5"/>
    </row>
    <row r="24200" spans="1:1" hidden="1">
      <c r="A24200" s="5"/>
    </row>
    <row r="24201" spans="1:1" hidden="1">
      <c r="A24201" s="5"/>
    </row>
    <row r="24202" spans="1:1" hidden="1">
      <c r="A24202" s="5"/>
    </row>
    <row r="24203" spans="1:1" hidden="1">
      <c r="A24203" s="5"/>
    </row>
    <row r="24204" spans="1:1" hidden="1">
      <c r="A24204" s="5"/>
    </row>
    <row r="24205" spans="1:1" hidden="1">
      <c r="A24205" s="5"/>
    </row>
    <row r="24206" spans="1:1" hidden="1">
      <c r="A24206" s="5"/>
    </row>
    <row r="24207" spans="1:1" hidden="1">
      <c r="A24207" s="5"/>
    </row>
    <row r="24208" spans="1:1" hidden="1">
      <c r="A24208" s="5"/>
    </row>
    <row r="24209" spans="1:1" hidden="1">
      <c r="A24209" s="5"/>
    </row>
    <row r="24210" spans="1:1" hidden="1">
      <c r="A24210" s="5"/>
    </row>
    <row r="24211" spans="1:1" hidden="1">
      <c r="A24211" s="5"/>
    </row>
    <row r="24212" spans="1:1" hidden="1">
      <c r="A24212" s="5"/>
    </row>
    <row r="24213" spans="1:1" hidden="1">
      <c r="A24213" s="5"/>
    </row>
    <row r="24214" spans="1:1" hidden="1">
      <c r="A24214" s="5"/>
    </row>
    <row r="24215" spans="1:1" hidden="1">
      <c r="A24215" s="5"/>
    </row>
    <row r="24216" spans="1:1" hidden="1">
      <c r="A24216" s="5"/>
    </row>
    <row r="24217" spans="1:1" hidden="1">
      <c r="A24217" s="5"/>
    </row>
    <row r="24218" spans="1:1" hidden="1">
      <c r="A24218" s="5"/>
    </row>
    <row r="24219" spans="1:1" hidden="1">
      <c r="A24219" s="5"/>
    </row>
    <row r="24220" spans="1:1" hidden="1">
      <c r="A24220" s="5"/>
    </row>
    <row r="24221" spans="1:1" hidden="1">
      <c r="A24221" s="5"/>
    </row>
    <row r="24222" spans="1:1" hidden="1">
      <c r="A24222" s="5"/>
    </row>
    <row r="24223" spans="1:1" hidden="1">
      <c r="A24223" s="5"/>
    </row>
    <row r="24224" spans="1:1" hidden="1">
      <c r="A24224" s="5"/>
    </row>
    <row r="24225" spans="1:1" hidden="1">
      <c r="A24225" s="5"/>
    </row>
    <row r="24226" spans="1:1" hidden="1">
      <c r="A24226" s="5"/>
    </row>
    <row r="24227" spans="1:1" hidden="1">
      <c r="A24227" s="5"/>
    </row>
    <row r="24228" spans="1:1" hidden="1">
      <c r="A24228" s="5"/>
    </row>
    <row r="24229" spans="1:1" hidden="1">
      <c r="A24229" s="5"/>
    </row>
    <row r="24230" spans="1:1" hidden="1">
      <c r="A24230" s="5"/>
    </row>
    <row r="24231" spans="1:1" hidden="1">
      <c r="A24231" s="5"/>
    </row>
    <row r="24232" spans="1:1" hidden="1">
      <c r="A24232" s="5"/>
    </row>
    <row r="24233" spans="1:1" hidden="1">
      <c r="A24233" s="5"/>
    </row>
    <row r="24234" spans="1:1" hidden="1">
      <c r="A24234" s="5"/>
    </row>
    <row r="24235" spans="1:1" hidden="1">
      <c r="A24235" s="5"/>
    </row>
    <row r="24236" spans="1:1" hidden="1">
      <c r="A24236" s="5"/>
    </row>
    <row r="24237" spans="1:1" hidden="1">
      <c r="A24237" s="5"/>
    </row>
    <row r="24238" spans="1:1" hidden="1">
      <c r="A24238" s="5"/>
    </row>
    <row r="24239" spans="1:1" hidden="1">
      <c r="A24239" s="5"/>
    </row>
    <row r="24240" spans="1:1" hidden="1">
      <c r="A24240" s="5"/>
    </row>
    <row r="24241" spans="1:1" hidden="1">
      <c r="A24241" s="5"/>
    </row>
    <row r="24242" spans="1:1" hidden="1">
      <c r="A24242" s="5"/>
    </row>
    <row r="24243" spans="1:1" hidden="1">
      <c r="A24243" s="5"/>
    </row>
    <row r="24244" spans="1:1" hidden="1">
      <c r="A24244" s="5"/>
    </row>
    <row r="24245" spans="1:1" hidden="1">
      <c r="A24245" s="5"/>
    </row>
    <row r="24246" spans="1:1" hidden="1">
      <c r="A24246" s="5"/>
    </row>
    <row r="24247" spans="1:1" hidden="1">
      <c r="A24247" s="5"/>
    </row>
    <row r="24248" spans="1:1" hidden="1">
      <c r="A24248" s="5"/>
    </row>
    <row r="24249" spans="1:1" hidden="1">
      <c r="A24249" s="5"/>
    </row>
    <row r="24250" spans="1:1" hidden="1">
      <c r="A24250" s="5"/>
    </row>
    <row r="24251" spans="1:1" hidden="1">
      <c r="A24251" s="5"/>
    </row>
    <row r="24252" spans="1:1" hidden="1">
      <c r="A24252" s="5"/>
    </row>
    <row r="24253" spans="1:1" hidden="1">
      <c r="A24253" s="5"/>
    </row>
    <row r="24254" spans="1:1" hidden="1">
      <c r="A24254" s="5"/>
    </row>
    <row r="24255" spans="1:1" hidden="1">
      <c r="A24255" s="5"/>
    </row>
    <row r="24256" spans="1:1" hidden="1">
      <c r="A24256" s="5"/>
    </row>
    <row r="24257" spans="1:1" hidden="1">
      <c r="A24257" s="5"/>
    </row>
    <row r="24258" spans="1:1" hidden="1">
      <c r="A24258" s="5"/>
    </row>
    <row r="24259" spans="1:1" hidden="1">
      <c r="A24259" s="5"/>
    </row>
    <row r="24260" spans="1:1" hidden="1">
      <c r="A24260" s="5"/>
    </row>
    <row r="24261" spans="1:1" hidden="1">
      <c r="A24261" s="5"/>
    </row>
    <row r="24262" spans="1:1" hidden="1">
      <c r="A24262" s="5"/>
    </row>
    <row r="24263" spans="1:1" hidden="1">
      <c r="A24263" s="5"/>
    </row>
    <row r="24264" spans="1:1" hidden="1">
      <c r="A24264" s="5"/>
    </row>
    <row r="24265" spans="1:1" hidden="1">
      <c r="A24265" s="5"/>
    </row>
    <row r="24266" spans="1:1" hidden="1">
      <c r="A24266" s="5"/>
    </row>
    <row r="24267" spans="1:1" hidden="1">
      <c r="A24267" s="5"/>
    </row>
    <row r="24268" spans="1:1" hidden="1">
      <c r="A24268" s="5"/>
    </row>
    <row r="24269" spans="1:1" hidden="1">
      <c r="A24269" s="5"/>
    </row>
    <row r="24270" spans="1:1" hidden="1">
      <c r="A24270" s="5"/>
    </row>
    <row r="24271" spans="1:1" hidden="1">
      <c r="A24271" s="5"/>
    </row>
    <row r="24272" spans="1:1" hidden="1">
      <c r="A24272" s="5"/>
    </row>
    <row r="24273" spans="1:1" hidden="1">
      <c r="A24273" s="5"/>
    </row>
    <row r="24274" spans="1:1" hidden="1">
      <c r="A24274" s="5"/>
    </row>
    <row r="24275" spans="1:1" hidden="1">
      <c r="A24275" s="5"/>
    </row>
    <row r="24276" spans="1:1" hidden="1">
      <c r="A24276" s="5"/>
    </row>
    <row r="24277" spans="1:1" hidden="1">
      <c r="A24277" s="5"/>
    </row>
    <row r="24278" spans="1:1" hidden="1">
      <c r="A24278" s="5"/>
    </row>
    <row r="24279" spans="1:1" hidden="1">
      <c r="A24279" s="5"/>
    </row>
    <row r="24280" spans="1:1" hidden="1">
      <c r="A24280" s="5"/>
    </row>
    <row r="24281" spans="1:1" hidden="1">
      <c r="A24281" s="5"/>
    </row>
    <row r="24282" spans="1:1" hidden="1">
      <c r="A24282" s="5"/>
    </row>
    <row r="24283" spans="1:1" hidden="1">
      <c r="A24283" s="5"/>
    </row>
    <row r="24284" spans="1:1" hidden="1">
      <c r="A24284" s="5"/>
    </row>
    <row r="24285" spans="1:1" hidden="1">
      <c r="A24285" s="5"/>
    </row>
    <row r="24286" spans="1:1" hidden="1">
      <c r="A24286" s="5"/>
    </row>
    <row r="24287" spans="1:1" hidden="1">
      <c r="A24287" s="5"/>
    </row>
    <row r="24288" spans="1:1" hidden="1">
      <c r="A24288" s="5"/>
    </row>
    <row r="24289" spans="1:1" hidden="1">
      <c r="A24289" s="5"/>
    </row>
    <row r="24290" spans="1:1" hidden="1">
      <c r="A24290" s="5"/>
    </row>
    <row r="24291" spans="1:1" hidden="1">
      <c r="A24291" s="5"/>
    </row>
    <row r="24292" spans="1:1" hidden="1">
      <c r="A24292" s="5"/>
    </row>
    <row r="24293" spans="1:1" hidden="1">
      <c r="A24293" s="5"/>
    </row>
    <row r="24294" spans="1:1" hidden="1">
      <c r="A24294" s="5"/>
    </row>
    <row r="24295" spans="1:1" hidden="1">
      <c r="A24295" s="5"/>
    </row>
    <row r="24296" spans="1:1" hidden="1">
      <c r="A24296" s="5"/>
    </row>
    <row r="24297" spans="1:1" hidden="1">
      <c r="A24297" s="5"/>
    </row>
    <row r="24298" spans="1:1" hidden="1">
      <c r="A24298" s="5"/>
    </row>
    <row r="24299" spans="1:1" hidden="1">
      <c r="A24299" s="5"/>
    </row>
    <row r="24300" spans="1:1" hidden="1">
      <c r="A24300" s="5"/>
    </row>
    <row r="24301" spans="1:1" hidden="1">
      <c r="A24301" s="5"/>
    </row>
    <row r="24302" spans="1:1" hidden="1">
      <c r="A24302" s="5"/>
    </row>
    <row r="24303" spans="1:1" hidden="1">
      <c r="A24303" s="5"/>
    </row>
    <row r="24304" spans="1:1" hidden="1">
      <c r="A24304" s="5"/>
    </row>
    <row r="24305" spans="1:1" hidden="1">
      <c r="A24305" s="5"/>
    </row>
    <row r="24306" spans="1:1" hidden="1">
      <c r="A24306" s="5"/>
    </row>
    <row r="24307" spans="1:1" hidden="1">
      <c r="A24307" s="5"/>
    </row>
    <row r="24308" spans="1:1" hidden="1">
      <c r="A24308" s="5"/>
    </row>
    <row r="24309" spans="1:1" hidden="1">
      <c r="A24309" s="5"/>
    </row>
    <row r="24310" spans="1:1" hidden="1">
      <c r="A24310" s="5"/>
    </row>
    <row r="24311" spans="1:1" hidden="1">
      <c r="A24311" s="5"/>
    </row>
    <row r="24312" spans="1:1" hidden="1">
      <c r="A24312" s="5"/>
    </row>
    <row r="24313" spans="1:1" hidden="1">
      <c r="A24313" s="5"/>
    </row>
    <row r="24314" spans="1:1" hidden="1">
      <c r="A24314" s="5"/>
    </row>
    <row r="24315" spans="1:1" hidden="1">
      <c r="A24315" s="5"/>
    </row>
    <row r="24316" spans="1:1" hidden="1">
      <c r="A24316" s="5"/>
    </row>
    <row r="24317" spans="1:1" hidden="1">
      <c r="A24317" s="5"/>
    </row>
    <row r="24318" spans="1:1" hidden="1">
      <c r="A24318" s="5"/>
    </row>
    <row r="24319" spans="1:1" hidden="1">
      <c r="A24319" s="5"/>
    </row>
    <row r="24320" spans="1:1" hidden="1">
      <c r="A24320" s="5"/>
    </row>
    <row r="24321" spans="1:1" hidden="1">
      <c r="A24321" s="5"/>
    </row>
    <row r="24322" spans="1:1" hidden="1">
      <c r="A24322" s="5"/>
    </row>
    <row r="24323" spans="1:1" hidden="1">
      <c r="A24323" s="5"/>
    </row>
    <row r="24324" spans="1:1" hidden="1">
      <c r="A24324" s="5"/>
    </row>
    <row r="24325" spans="1:1" hidden="1">
      <c r="A24325" s="5"/>
    </row>
    <row r="24326" spans="1:1" hidden="1">
      <c r="A24326" s="5"/>
    </row>
    <row r="24327" spans="1:1" hidden="1">
      <c r="A24327" s="5"/>
    </row>
    <row r="24328" spans="1:1" hidden="1">
      <c r="A24328" s="5"/>
    </row>
    <row r="24329" spans="1:1" hidden="1">
      <c r="A24329" s="5"/>
    </row>
    <row r="24330" spans="1:1" hidden="1">
      <c r="A24330" s="5"/>
    </row>
    <row r="24331" spans="1:1" hidden="1">
      <c r="A24331" s="5"/>
    </row>
    <row r="24332" spans="1:1" hidden="1">
      <c r="A24332" s="5"/>
    </row>
    <row r="24333" spans="1:1" hidden="1">
      <c r="A24333" s="5"/>
    </row>
    <row r="24334" spans="1:1" hidden="1">
      <c r="A24334" s="5"/>
    </row>
    <row r="24335" spans="1:1" hidden="1">
      <c r="A24335" s="5"/>
    </row>
    <row r="24336" spans="1:1" hidden="1">
      <c r="A24336" s="5"/>
    </row>
    <row r="24337" spans="1:1" hidden="1">
      <c r="A24337" s="5"/>
    </row>
    <row r="24338" spans="1:1" hidden="1">
      <c r="A24338" s="5"/>
    </row>
    <row r="24339" spans="1:1" hidden="1">
      <c r="A24339" s="5"/>
    </row>
    <row r="24340" spans="1:1" hidden="1">
      <c r="A24340" s="5"/>
    </row>
    <row r="24341" spans="1:1" hidden="1">
      <c r="A24341" s="5"/>
    </row>
    <row r="24342" spans="1:1" hidden="1">
      <c r="A24342" s="5"/>
    </row>
    <row r="24343" spans="1:1" hidden="1">
      <c r="A24343" s="5"/>
    </row>
    <row r="24344" spans="1:1" hidden="1">
      <c r="A24344" s="5"/>
    </row>
    <row r="24345" spans="1:1" hidden="1">
      <c r="A24345" s="5"/>
    </row>
    <row r="24346" spans="1:1" hidden="1">
      <c r="A24346" s="5"/>
    </row>
    <row r="24347" spans="1:1" hidden="1">
      <c r="A24347" s="5"/>
    </row>
    <row r="24348" spans="1:1" hidden="1">
      <c r="A24348" s="5"/>
    </row>
    <row r="24349" spans="1:1" hidden="1">
      <c r="A24349" s="5"/>
    </row>
    <row r="24350" spans="1:1" hidden="1">
      <c r="A24350" s="5"/>
    </row>
    <row r="24351" spans="1:1" hidden="1">
      <c r="A24351" s="5"/>
    </row>
    <row r="24352" spans="1:1" hidden="1">
      <c r="A24352" s="5"/>
    </row>
    <row r="24353" spans="1:1" hidden="1">
      <c r="A24353" s="5"/>
    </row>
    <row r="24354" spans="1:1" hidden="1">
      <c r="A24354" s="5"/>
    </row>
    <row r="24355" spans="1:1" hidden="1">
      <c r="A24355" s="5"/>
    </row>
    <row r="24356" spans="1:1" hidden="1">
      <c r="A24356" s="5"/>
    </row>
    <row r="24357" spans="1:1" hidden="1">
      <c r="A24357" s="5"/>
    </row>
    <row r="24358" spans="1:1" hidden="1">
      <c r="A24358" s="5"/>
    </row>
    <row r="24359" spans="1:1" hidden="1">
      <c r="A24359" s="5"/>
    </row>
    <row r="24360" spans="1:1" hidden="1">
      <c r="A24360" s="5"/>
    </row>
    <row r="24361" spans="1:1" hidden="1">
      <c r="A24361" s="5"/>
    </row>
    <row r="24362" spans="1:1" hidden="1">
      <c r="A24362" s="5"/>
    </row>
    <row r="24363" spans="1:1" hidden="1">
      <c r="A24363" s="5"/>
    </row>
    <row r="24364" spans="1:1" hidden="1">
      <c r="A24364" s="5"/>
    </row>
    <row r="24365" spans="1:1" hidden="1">
      <c r="A24365" s="5"/>
    </row>
    <row r="24366" spans="1:1" hidden="1">
      <c r="A24366" s="5"/>
    </row>
    <row r="24367" spans="1:1" hidden="1">
      <c r="A24367" s="5"/>
    </row>
    <row r="24368" spans="1:1" hidden="1">
      <c r="A24368" s="5"/>
    </row>
    <row r="24369" spans="1:1" hidden="1">
      <c r="A24369" s="5"/>
    </row>
    <row r="24370" spans="1:1" hidden="1">
      <c r="A24370" s="5"/>
    </row>
    <row r="24371" spans="1:1" hidden="1">
      <c r="A24371" s="5"/>
    </row>
    <row r="24372" spans="1:1" hidden="1">
      <c r="A24372" s="5"/>
    </row>
    <row r="24373" spans="1:1" hidden="1">
      <c r="A24373" s="5"/>
    </row>
    <row r="24374" spans="1:1" hidden="1">
      <c r="A24374" s="5"/>
    </row>
    <row r="24375" spans="1:1" hidden="1">
      <c r="A24375" s="5"/>
    </row>
    <row r="24376" spans="1:1" hidden="1">
      <c r="A24376" s="5"/>
    </row>
    <row r="24377" spans="1:1" hidden="1">
      <c r="A24377" s="5"/>
    </row>
    <row r="24378" spans="1:1" hidden="1">
      <c r="A24378" s="5"/>
    </row>
    <row r="24379" spans="1:1" hidden="1">
      <c r="A24379" s="5"/>
    </row>
    <row r="24380" spans="1:1" hidden="1">
      <c r="A24380" s="5"/>
    </row>
    <row r="24381" spans="1:1" hidden="1">
      <c r="A24381" s="5"/>
    </row>
    <row r="24382" spans="1:1" hidden="1">
      <c r="A24382" s="5"/>
    </row>
    <row r="24383" spans="1:1" hidden="1">
      <c r="A24383" s="5"/>
    </row>
    <row r="24384" spans="1:1" hidden="1">
      <c r="A24384" s="5"/>
    </row>
    <row r="24385" spans="1:1" hidden="1">
      <c r="A24385" s="5"/>
    </row>
    <row r="24386" spans="1:1" hidden="1">
      <c r="A24386" s="5"/>
    </row>
    <row r="24387" spans="1:1" hidden="1">
      <c r="A24387" s="5"/>
    </row>
    <row r="24388" spans="1:1" hidden="1">
      <c r="A24388" s="5"/>
    </row>
    <row r="24389" spans="1:1" hidden="1">
      <c r="A24389" s="5"/>
    </row>
    <row r="24390" spans="1:1" hidden="1">
      <c r="A24390" s="5"/>
    </row>
    <row r="24391" spans="1:1" hidden="1">
      <c r="A24391" s="5"/>
    </row>
    <row r="24392" spans="1:1" hidden="1">
      <c r="A24392" s="5"/>
    </row>
    <row r="24393" spans="1:1" hidden="1">
      <c r="A24393" s="5"/>
    </row>
    <row r="24394" spans="1:1" hidden="1">
      <c r="A24394" s="5"/>
    </row>
    <row r="24395" spans="1:1" hidden="1">
      <c r="A24395" s="5"/>
    </row>
    <row r="24396" spans="1:1" hidden="1">
      <c r="A24396" s="5"/>
    </row>
    <row r="24397" spans="1:1" hidden="1">
      <c r="A24397" s="5"/>
    </row>
    <row r="24398" spans="1:1" hidden="1">
      <c r="A24398" s="5"/>
    </row>
    <row r="24399" spans="1:1" hidden="1">
      <c r="A24399" s="5"/>
    </row>
    <row r="24400" spans="1:1" hidden="1">
      <c r="A24400" s="5"/>
    </row>
    <row r="24401" spans="1:1" hidden="1">
      <c r="A24401" s="5"/>
    </row>
    <row r="24402" spans="1:1" hidden="1">
      <c r="A24402" s="5"/>
    </row>
    <row r="24403" spans="1:1" hidden="1">
      <c r="A24403" s="5"/>
    </row>
    <row r="24404" spans="1:1" hidden="1">
      <c r="A24404" s="5"/>
    </row>
    <row r="24405" spans="1:1" hidden="1">
      <c r="A24405" s="5"/>
    </row>
    <row r="24406" spans="1:1" hidden="1">
      <c r="A24406" s="5"/>
    </row>
    <row r="24407" spans="1:1" hidden="1">
      <c r="A24407" s="5"/>
    </row>
    <row r="24408" spans="1:1" hidden="1">
      <c r="A24408" s="5"/>
    </row>
    <row r="24409" spans="1:1" hidden="1">
      <c r="A24409" s="5"/>
    </row>
    <row r="24410" spans="1:1" hidden="1">
      <c r="A24410" s="5"/>
    </row>
    <row r="24411" spans="1:1" hidden="1">
      <c r="A24411" s="5"/>
    </row>
    <row r="24412" spans="1:1" hidden="1">
      <c r="A24412" s="5"/>
    </row>
    <row r="24413" spans="1:1" hidden="1">
      <c r="A24413" s="5"/>
    </row>
    <row r="24414" spans="1:1" hidden="1">
      <c r="A24414" s="5"/>
    </row>
    <row r="24415" spans="1:1" hidden="1">
      <c r="A24415" s="5"/>
    </row>
    <row r="24416" spans="1:1" hidden="1">
      <c r="A24416" s="5"/>
    </row>
    <row r="24417" spans="1:1" hidden="1">
      <c r="A24417" s="5"/>
    </row>
    <row r="24418" spans="1:1" hidden="1">
      <c r="A24418" s="5"/>
    </row>
    <row r="24419" spans="1:1" hidden="1">
      <c r="A24419" s="5"/>
    </row>
    <row r="24420" spans="1:1" hidden="1">
      <c r="A24420" s="5"/>
    </row>
    <row r="24421" spans="1:1" hidden="1">
      <c r="A24421" s="5"/>
    </row>
    <row r="24422" spans="1:1" hidden="1">
      <c r="A24422" s="5"/>
    </row>
    <row r="24423" spans="1:1" hidden="1">
      <c r="A24423" s="5"/>
    </row>
    <row r="24424" spans="1:1" hidden="1">
      <c r="A24424" s="5"/>
    </row>
    <row r="24425" spans="1:1" hidden="1">
      <c r="A24425" s="5"/>
    </row>
    <row r="24426" spans="1:1" hidden="1">
      <c r="A24426" s="5"/>
    </row>
    <row r="24427" spans="1:1" hidden="1">
      <c r="A24427" s="5"/>
    </row>
    <row r="24428" spans="1:1" hidden="1">
      <c r="A24428" s="5"/>
    </row>
    <row r="24429" spans="1:1" hidden="1">
      <c r="A24429" s="5"/>
    </row>
    <row r="24430" spans="1:1" hidden="1">
      <c r="A24430" s="5"/>
    </row>
    <row r="24431" spans="1:1" hidden="1">
      <c r="A24431" s="5"/>
    </row>
    <row r="24432" spans="1:1" hidden="1">
      <c r="A24432" s="5"/>
    </row>
    <row r="24433" spans="1:1" hidden="1">
      <c r="A24433" s="5"/>
    </row>
    <row r="24434" spans="1:1" hidden="1">
      <c r="A24434" s="5"/>
    </row>
    <row r="24435" spans="1:1" hidden="1">
      <c r="A24435" s="5"/>
    </row>
    <row r="24436" spans="1:1" hidden="1">
      <c r="A24436" s="5"/>
    </row>
    <row r="24437" spans="1:1" hidden="1">
      <c r="A24437" s="5"/>
    </row>
    <row r="24438" spans="1:1" hidden="1">
      <c r="A24438" s="5"/>
    </row>
    <row r="24439" spans="1:1" hidden="1">
      <c r="A24439" s="5"/>
    </row>
    <row r="24440" spans="1:1" hidden="1">
      <c r="A24440" s="5"/>
    </row>
    <row r="24441" spans="1:1" hidden="1">
      <c r="A24441" s="5"/>
    </row>
    <row r="24442" spans="1:1" hidden="1">
      <c r="A24442" s="5"/>
    </row>
    <row r="24443" spans="1:1" hidden="1">
      <c r="A24443" s="5"/>
    </row>
    <row r="24444" spans="1:1" hidden="1">
      <c r="A24444" s="5"/>
    </row>
    <row r="24445" spans="1:1" hidden="1">
      <c r="A24445" s="5"/>
    </row>
    <row r="24446" spans="1:1" hidden="1">
      <c r="A24446" s="5"/>
    </row>
    <row r="24447" spans="1:1" hidden="1">
      <c r="A24447" s="5"/>
    </row>
    <row r="24448" spans="1:1" hidden="1">
      <c r="A24448" s="5"/>
    </row>
    <row r="24449" spans="1:1" hidden="1">
      <c r="A24449" s="5"/>
    </row>
    <row r="24450" spans="1:1" hidden="1">
      <c r="A24450" s="5"/>
    </row>
    <row r="24451" spans="1:1" hidden="1">
      <c r="A24451" s="5"/>
    </row>
    <row r="24452" spans="1:1" hidden="1">
      <c r="A24452" s="5"/>
    </row>
    <row r="24453" spans="1:1" hidden="1">
      <c r="A24453" s="5"/>
    </row>
    <row r="24454" spans="1:1" hidden="1">
      <c r="A24454" s="5"/>
    </row>
    <row r="24455" spans="1:1" hidden="1">
      <c r="A24455" s="5"/>
    </row>
    <row r="24456" spans="1:1" hidden="1">
      <c r="A24456" s="5"/>
    </row>
    <row r="24457" spans="1:1" hidden="1">
      <c r="A24457" s="5"/>
    </row>
    <row r="24458" spans="1:1" hidden="1">
      <c r="A24458" s="5"/>
    </row>
    <row r="24459" spans="1:1" hidden="1">
      <c r="A24459" s="5"/>
    </row>
    <row r="24460" spans="1:1" hidden="1">
      <c r="A24460" s="5"/>
    </row>
    <row r="24461" spans="1:1" hidden="1">
      <c r="A24461" s="5"/>
    </row>
    <row r="24462" spans="1:1" hidden="1">
      <c r="A24462" s="5"/>
    </row>
    <row r="24463" spans="1:1" hidden="1">
      <c r="A24463" s="5"/>
    </row>
    <row r="24464" spans="1:1" hidden="1">
      <c r="A24464" s="5"/>
    </row>
    <row r="24465" spans="1:1" hidden="1">
      <c r="A24465" s="5"/>
    </row>
    <row r="24466" spans="1:1" hidden="1">
      <c r="A24466" s="5"/>
    </row>
    <row r="24467" spans="1:1" hidden="1">
      <c r="A24467" s="5"/>
    </row>
    <row r="24468" spans="1:1" hidden="1">
      <c r="A24468" s="5"/>
    </row>
    <row r="24469" spans="1:1" hidden="1">
      <c r="A24469" s="5"/>
    </row>
    <row r="24470" spans="1:1" hidden="1">
      <c r="A24470" s="5"/>
    </row>
    <row r="24471" spans="1:1" hidden="1">
      <c r="A24471" s="5"/>
    </row>
    <row r="24472" spans="1:1" hidden="1">
      <c r="A24472" s="5"/>
    </row>
    <row r="24473" spans="1:1" hidden="1">
      <c r="A24473" s="5"/>
    </row>
    <row r="24474" spans="1:1" hidden="1">
      <c r="A24474" s="5"/>
    </row>
    <row r="24475" spans="1:1" hidden="1">
      <c r="A24475" s="5"/>
    </row>
    <row r="24476" spans="1:1" hidden="1">
      <c r="A24476" s="5"/>
    </row>
    <row r="24477" spans="1:1" hidden="1">
      <c r="A24477" s="5"/>
    </row>
    <row r="24478" spans="1:1" hidden="1">
      <c r="A24478" s="5"/>
    </row>
    <row r="24479" spans="1:1" hidden="1">
      <c r="A24479" s="5"/>
    </row>
    <row r="24480" spans="1:1" hidden="1">
      <c r="A24480" s="5"/>
    </row>
    <row r="24481" spans="1:1" hidden="1">
      <c r="A24481" s="5"/>
    </row>
    <row r="24482" spans="1:1" hidden="1">
      <c r="A24482" s="5"/>
    </row>
    <row r="24483" spans="1:1" hidden="1">
      <c r="A24483" s="5"/>
    </row>
    <row r="24484" spans="1:1" hidden="1">
      <c r="A24484" s="5"/>
    </row>
    <row r="24485" spans="1:1" hidden="1">
      <c r="A24485" s="5"/>
    </row>
    <row r="24486" spans="1:1" hidden="1">
      <c r="A24486" s="5"/>
    </row>
    <row r="24487" spans="1:1" hidden="1">
      <c r="A24487" s="5"/>
    </row>
    <row r="24488" spans="1:1" hidden="1">
      <c r="A24488" s="5"/>
    </row>
    <row r="24489" spans="1:1" hidden="1">
      <c r="A24489" s="5"/>
    </row>
    <row r="24490" spans="1:1" hidden="1">
      <c r="A24490" s="5"/>
    </row>
    <row r="24491" spans="1:1" hidden="1">
      <c r="A24491" s="5"/>
    </row>
    <row r="24492" spans="1:1" hidden="1">
      <c r="A24492" s="5"/>
    </row>
    <row r="24493" spans="1:1" hidden="1">
      <c r="A24493" s="5"/>
    </row>
    <row r="24494" spans="1:1" hidden="1">
      <c r="A24494" s="5"/>
    </row>
    <row r="24495" spans="1:1" hidden="1">
      <c r="A24495" s="5"/>
    </row>
    <row r="24496" spans="1:1" hidden="1">
      <c r="A24496" s="5"/>
    </row>
    <row r="24497" spans="1:1" hidden="1">
      <c r="A24497" s="5"/>
    </row>
    <row r="24498" spans="1:1" hidden="1">
      <c r="A24498" s="5"/>
    </row>
    <row r="24499" spans="1:1" hidden="1">
      <c r="A24499" s="5"/>
    </row>
    <row r="24500" spans="1:1" hidden="1">
      <c r="A24500" s="5"/>
    </row>
    <row r="24501" spans="1:1" hidden="1">
      <c r="A24501" s="5"/>
    </row>
    <row r="24502" spans="1:1" hidden="1">
      <c r="A24502" s="5"/>
    </row>
    <row r="24503" spans="1:1" hidden="1">
      <c r="A24503" s="5"/>
    </row>
    <row r="24504" spans="1:1" hidden="1">
      <c r="A24504" s="5"/>
    </row>
    <row r="24505" spans="1:1" hidden="1">
      <c r="A24505" s="5"/>
    </row>
    <row r="24506" spans="1:1" hidden="1">
      <c r="A24506" s="5"/>
    </row>
    <row r="24507" spans="1:1" hidden="1">
      <c r="A24507" s="5"/>
    </row>
    <row r="24508" spans="1:1" hidden="1">
      <c r="A24508" s="5"/>
    </row>
    <row r="24509" spans="1:1" hidden="1">
      <c r="A24509" s="5"/>
    </row>
    <row r="24510" spans="1:1" hidden="1">
      <c r="A24510" s="5"/>
    </row>
    <row r="24511" spans="1:1" hidden="1">
      <c r="A24511" s="5"/>
    </row>
    <row r="24512" spans="1:1" hidden="1">
      <c r="A24512" s="5"/>
    </row>
    <row r="24513" spans="1:1" hidden="1">
      <c r="A24513" s="5"/>
    </row>
    <row r="24514" spans="1:1" hidden="1">
      <c r="A24514" s="5"/>
    </row>
    <row r="24515" spans="1:1" hidden="1">
      <c r="A24515" s="5"/>
    </row>
    <row r="24516" spans="1:1" hidden="1">
      <c r="A24516" s="5"/>
    </row>
    <row r="24517" spans="1:1" hidden="1">
      <c r="A24517" s="5"/>
    </row>
    <row r="24518" spans="1:1" hidden="1">
      <c r="A24518" s="5"/>
    </row>
    <row r="24519" spans="1:1" hidden="1">
      <c r="A24519" s="5"/>
    </row>
    <row r="24520" spans="1:1" hidden="1">
      <c r="A24520" s="5"/>
    </row>
    <row r="24521" spans="1:1" hidden="1">
      <c r="A24521" s="5"/>
    </row>
    <row r="24522" spans="1:1" hidden="1">
      <c r="A24522" s="5"/>
    </row>
    <row r="24523" spans="1:1" hidden="1">
      <c r="A24523" s="5"/>
    </row>
    <row r="24524" spans="1:1" hidden="1">
      <c r="A24524" s="5"/>
    </row>
    <row r="24525" spans="1:1" hidden="1">
      <c r="A24525" s="5"/>
    </row>
    <row r="24526" spans="1:1" hidden="1">
      <c r="A24526" s="5"/>
    </row>
    <row r="24527" spans="1:1" hidden="1">
      <c r="A24527" s="5"/>
    </row>
    <row r="24528" spans="1:1" hidden="1">
      <c r="A24528" s="5"/>
    </row>
    <row r="24529" spans="1:1" hidden="1">
      <c r="A24529" s="5"/>
    </row>
    <row r="24530" spans="1:1" hidden="1">
      <c r="A24530" s="5"/>
    </row>
    <row r="24531" spans="1:1" hidden="1">
      <c r="A24531" s="5"/>
    </row>
    <row r="24532" spans="1:1" hidden="1">
      <c r="A24532" s="5"/>
    </row>
    <row r="24533" spans="1:1" hidden="1">
      <c r="A24533" s="5"/>
    </row>
    <row r="24534" spans="1:1" hidden="1">
      <c r="A24534" s="5"/>
    </row>
    <row r="24535" spans="1:1" hidden="1">
      <c r="A24535" s="5"/>
    </row>
    <row r="24536" spans="1:1" hidden="1">
      <c r="A24536" s="5"/>
    </row>
    <row r="24537" spans="1:1" hidden="1">
      <c r="A24537" s="5"/>
    </row>
    <row r="24538" spans="1:1" hidden="1">
      <c r="A24538" s="5"/>
    </row>
    <row r="24539" spans="1:1" hidden="1">
      <c r="A24539" s="5"/>
    </row>
    <row r="24540" spans="1:1" hidden="1">
      <c r="A24540" s="5"/>
    </row>
    <row r="24541" spans="1:1" hidden="1">
      <c r="A24541" s="5"/>
    </row>
    <row r="24542" spans="1:1" hidden="1">
      <c r="A24542" s="5"/>
    </row>
    <row r="24543" spans="1:1" hidden="1">
      <c r="A24543" s="5"/>
    </row>
    <row r="24544" spans="1:1" hidden="1">
      <c r="A24544" s="5"/>
    </row>
    <row r="24545" spans="1:1" hidden="1">
      <c r="A24545" s="5"/>
    </row>
    <row r="24546" spans="1:1" hidden="1">
      <c r="A24546" s="5"/>
    </row>
    <row r="24547" spans="1:1" hidden="1">
      <c r="A24547" s="5"/>
    </row>
    <row r="24548" spans="1:1" hidden="1">
      <c r="A24548" s="5"/>
    </row>
    <row r="24549" spans="1:1" hidden="1">
      <c r="A24549" s="5"/>
    </row>
    <row r="24550" spans="1:1" hidden="1">
      <c r="A24550" s="5"/>
    </row>
    <row r="24551" spans="1:1" hidden="1">
      <c r="A24551" s="5"/>
    </row>
    <row r="24552" spans="1:1" hidden="1">
      <c r="A24552" s="5"/>
    </row>
    <row r="24553" spans="1:1" hidden="1">
      <c r="A24553" s="5"/>
    </row>
    <row r="24554" spans="1:1" hidden="1">
      <c r="A24554" s="5"/>
    </row>
    <row r="24555" spans="1:1" hidden="1">
      <c r="A24555" s="5"/>
    </row>
    <row r="24556" spans="1:1" hidden="1">
      <c r="A24556" s="5"/>
    </row>
    <row r="24557" spans="1:1" hidden="1">
      <c r="A24557" s="5"/>
    </row>
    <row r="24558" spans="1:1" hidden="1">
      <c r="A24558" s="5"/>
    </row>
    <row r="24559" spans="1:1" hidden="1">
      <c r="A24559" s="5"/>
    </row>
    <row r="24560" spans="1:1" hidden="1">
      <c r="A24560" s="5"/>
    </row>
    <row r="24561" spans="1:1" hidden="1">
      <c r="A24561" s="5"/>
    </row>
    <row r="24562" spans="1:1" hidden="1">
      <c r="A24562" s="5"/>
    </row>
    <row r="24563" spans="1:1" hidden="1">
      <c r="A24563" s="5"/>
    </row>
    <row r="24564" spans="1:1" hidden="1">
      <c r="A24564" s="5"/>
    </row>
    <row r="24565" spans="1:1" hidden="1">
      <c r="A24565" s="5"/>
    </row>
    <row r="24566" spans="1:1" hidden="1">
      <c r="A24566" s="5"/>
    </row>
    <row r="24567" spans="1:1" hidden="1">
      <c r="A24567" s="5"/>
    </row>
    <row r="24568" spans="1:1" hidden="1">
      <c r="A24568" s="5"/>
    </row>
    <row r="24569" spans="1:1" hidden="1">
      <c r="A24569" s="5"/>
    </row>
    <row r="24570" spans="1:1" hidden="1">
      <c r="A24570" s="5"/>
    </row>
    <row r="24571" spans="1:1" hidden="1">
      <c r="A24571" s="5"/>
    </row>
    <row r="24572" spans="1:1" hidden="1">
      <c r="A24572" s="5"/>
    </row>
    <row r="24573" spans="1:1" hidden="1">
      <c r="A24573" s="5"/>
    </row>
    <row r="24574" spans="1:1" hidden="1">
      <c r="A24574" s="5"/>
    </row>
    <row r="24575" spans="1:1" hidden="1">
      <c r="A24575" s="5"/>
    </row>
    <row r="24576" spans="1:1" hidden="1">
      <c r="A24576" s="5"/>
    </row>
    <row r="24577" spans="1:1" hidden="1">
      <c r="A24577" s="5"/>
    </row>
    <row r="24578" spans="1:1" hidden="1">
      <c r="A24578" s="5"/>
    </row>
    <row r="24579" spans="1:1" hidden="1">
      <c r="A24579" s="5"/>
    </row>
    <row r="24580" spans="1:1" hidden="1">
      <c r="A24580" s="5"/>
    </row>
    <row r="24581" spans="1:1" hidden="1">
      <c r="A24581" s="5"/>
    </row>
    <row r="24582" spans="1:1" hidden="1">
      <c r="A24582" s="5"/>
    </row>
    <row r="24583" spans="1:1" hidden="1">
      <c r="A24583" s="5"/>
    </row>
    <row r="24584" spans="1:1" hidden="1">
      <c r="A24584" s="5"/>
    </row>
    <row r="24585" spans="1:1" hidden="1">
      <c r="A24585" s="5"/>
    </row>
    <row r="24586" spans="1:1" hidden="1">
      <c r="A24586" s="5"/>
    </row>
    <row r="24587" spans="1:1" hidden="1">
      <c r="A24587" s="5"/>
    </row>
    <row r="24588" spans="1:1" hidden="1">
      <c r="A24588" s="5"/>
    </row>
    <row r="24589" spans="1:1" hidden="1">
      <c r="A24589" s="5"/>
    </row>
    <row r="24590" spans="1:1" hidden="1">
      <c r="A24590" s="5"/>
    </row>
    <row r="24591" spans="1:1" hidden="1">
      <c r="A24591" s="5"/>
    </row>
    <row r="24592" spans="1:1" hidden="1">
      <c r="A24592" s="5"/>
    </row>
    <row r="24593" spans="1:1" hidden="1">
      <c r="A24593" s="5"/>
    </row>
    <row r="24594" spans="1:1" hidden="1">
      <c r="A24594" s="5"/>
    </row>
    <row r="24595" spans="1:1" hidden="1">
      <c r="A24595" s="5"/>
    </row>
    <row r="24596" spans="1:1" hidden="1">
      <c r="A24596" s="5"/>
    </row>
    <row r="24597" spans="1:1" hidden="1">
      <c r="A24597" s="5"/>
    </row>
    <row r="24598" spans="1:1" hidden="1">
      <c r="A24598" s="5"/>
    </row>
    <row r="24599" spans="1:1" hidden="1">
      <c r="A24599" s="5"/>
    </row>
    <row r="24600" spans="1:1" hidden="1">
      <c r="A24600" s="5"/>
    </row>
    <row r="24601" spans="1:1" hidden="1">
      <c r="A24601" s="5"/>
    </row>
    <row r="24602" spans="1:1" hidden="1">
      <c r="A24602" s="5"/>
    </row>
    <row r="24603" spans="1:1" hidden="1">
      <c r="A24603" s="5"/>
    </row>
    <row r="24604" spans="1:1" hidden="1">
      <c r="A24604" s="5"/>
    </row>
    <row r="24605" spans="1:1" hidden="1">
      <c r="A24605" s="5"/>
    </row>
    <row r="24606" spans="1:1" hidden="1">
      <c r="A24606" s="5"/>
    </row>
    <row r="24607" spans="1:1" hidden="1">
      <c r="A24607" s="5"/>
    </row>
    <row r="24608" spans="1:1" hidden="1">
      <c r="A24608" s="5"/>
    </row>
    <row r="24609" spans="1:1" hidden="1">
      <c r="A24609" s="5"/>
    </row>
    <row r="24610" spans="1:1" hidden="1">
      <c r="A24610" s="5"/>
    </row>
    <row r="24611" spans="1:1" hidden="1">
      <c r="A24611" s="5"/>
    </row>
    <row r="24612" spans="1:1" hidden="1">
      <c r="A24612" s="5"/>
    </row>
    <row r="24613" spans="1:1" hidden="1">
      <c r="A24613" s="5"/>
    </row>
    <row r="24614" spans="1:1" hidden="1">
      <c r="A24614" s="5"/>
    </row>
    <row r="24615" spans="1:1" hidden="1">
      <c r="A24615" s="5"/>
    </row>
    <row r="24616" spans="1:1" hidden="1">
      <c r="A24616" s="5"/>
    </row>
    <row r="24617" spans="1:1" hidden="1">
      <c r="A24617" s="5"/>
    </row>
    <row r="24618" spans="1:1" hidden="1">
      <c r="A24618" s="5"/>
    </row>
    <row r="24619" spans="1:1" hidden="1">
      <c r="A24619" s="5"/>
    </row>
    <row r="24620" spans="1:1" hidden="1">
      <c r="A24620" s="5"/>
    </row>
    <row r="24621" spans="1:1" hidden="1">
      <c r="A24621" s="5"/>
    </row>
    <row r="24622" spans="1:1" hidden="1">
      <c r="A24622" s="5"/>
    </row>
    <row r="24623" spans="1:1" hidden="1">
      <c r="A24623" s="5"/>
    </row>
    <row r="24624" spans="1:1" hidden="1">
      <c r="A24624" s="5"/>
    </row>
    <row r="24625" spans="1:1" hidden="1">
      <c r="A24625" s="5"/>
    </row>
    <row r="24626" spans="1:1" hidden="1">
      <c r="A24626" s="5"/>
    </row>
    <row r="24627" spans="1:1" hidden="1">
      <c r="A24627" s="5"/>
    </row>
    <row r="24628" spans="1:1" hidden="1">
      <c r="A24628" s="5"/>
    </row>
    <row r="24629" spans="1:1" hidden="1">
      <c r="A24629" s="5"/>
    </row>
    <row r="24630" spans="1:1" hidden="1">
      <c r="A24630" s="5"/>
    </row>
    <row r="24631" spans="1:1" hidden="1">
      <c r="A24631" s="5"/>
    </row>
    <row r="24632" spans="1:1" hidden="1">
      <c r="A24632" s="5"/>
    </row>
    <row r="24633" spans="1:1" hidden="1">
      <c r="A24633" s="5"/>
    </row>
    <row r="24634" spans="1:1" hidden="1">
      <c r="A24634" s="5"/>
    </row>
    <row r="24635" spans="1:1" hidden="1">
      <c r="A24635" s="5"/>
    </row>
    <row r="24636" spans="1:1" hidden="1">
      <c r="A24636" s="5"/>
    </row>
    <row r="24637" spans="1:1" hidden="1">
      <c r="A24637" s="5"/>
    </row>
    <row r="24638" spans="1:1" hidden="1">
      <c r="A24638" s="5"/>
    </row>
    <row r="24639" spans="1:1" hidden="1">
      <c r="A24639" s="5"/>
    </row>
    <row r="24640" spans="1:1" hidden="1">
      <c r="A24640" s="5"/>
    </row>
    <row r="24641" spans="1:1" hidden="1">
      <c r="A24641" s="5"/>
    </row>
    <row r="24642" spans="1:1" hidden="1">
      <c r="A24642" s="5"/>
    </row>
    <row r="24643" spans="1:1" hidden="1">
      <c r="A24643" s="5"/>
    </row>
    <row r="24644" spans="1:1" hidden="1">
      <c r="A24644" s="5"/>
    </row>
    <row r="24645" spans="1:1" hidden="1">
      <c r="A24645" s="5"/>
    </row>
    <row r="24646" spans="1:1" hidden="1">
      <c r="A24646" s="5"/>
    </row>
    <row r="24647" spans="1:1" hidden="1">
      <c r="A24647" s="5"/>
    </row>
    <row r="24648" spans="1:1" hidden="1">
      <c r="A24648" s="5"/>
    </row>
    <row r="24649" spans="1:1" hidden="1">
      <c r="A24649" s="5"/>
    </row>
    <row r="24650" spans="1:1" hidden="1">
      <c r="A24650" s="5"/>
    </row>
    <row r="24651" spans="1:1" hidden="1">
      <c r="A24651" s="5"/>
    </row>
    <row r="24652" spans="1:1" hidden="1">
      <c r="A24652" s="5"/>
    </row>
    <row r="24653" spans="1:1" hidden="1">
      <c r="A24653" s="5"/>
    </row>
    <row r="24654" spans="1:1" hidden="1">
      <c r="A24654" s="5"/>
    </row>
    <row r="24655" spans="1:1" hidden="1">
      <c r="A24655" s="5"/>
    </row>
    <row r="24656" spans="1:1" hidden="1">
      <c r="A24656" s="5"/>
    </row>
    <row r="24657" spans="1:1" hidden="1">
      <c r="A24657" s="5"/>
    </row>
    <row r="24658" spans="1:1" hidden="1">
      <c r="A24658" s="5"/>
    </row>
    <row r="24659" spans="1:1" hidden="1">
      <c r="A24659" s="5"/>
    </row>
    <row r="24660" spans="1:1" hidden="1">
      <c r="A24660" s="5"/>
    </row>
    <row r="24661" spans="1:1" hidden="1">
      <c r="A24661" s="5"/>
    </row>
    <row r="24662" spans="1:1" hidden="1">
      <c r="A24662" s="5"/>
    </row>
    <row r="24663" spans="1:1" hidden="1">
      <c r="A24663" s="5"/>
    </row>
    <row r="24664" spans="1:1" hidden="1">
      <c r="A24664" s="5"/>
    </row>
    <row r="24665" spans="1:1" hidden="1">
      <c r="A24665" s="5"/>
    </row>
    <row r="24666" spans="1:1" hidden="1">
      <c r="A24666" s="5"/>
    </row>
    <row r="24667" spans="1:1" hidden="1">
      <c r="A24667" s="5"/>
    </row>
    <row r="24668" spans="1:1" hidden="1">
      <c r="A24668" s="5"/>
    </row>
    <row r="24669" spans="1:1" hidden="1">
      <c r="A24669" s="5"/>
    </row>
    <row r="24670" spans="1:1" hidden="1">
      <c r="A24670" s="5"/>
    </row>
    <row r="24671" spans="1:1" hidden="1">
      <c r="A24671" s="5"/>
    </row>
    <row r="24672" spans="1:1" hidden="1">
      <c r="A24672" s="5"/>
    </row>
    <row r="24673" spans="1:1" hidden="1">
      <c r="A24673" s="5"/>
    </row>
    <row r="24674" spans="1:1" hidden="1">
      <c r="A24674" s="5"/>
    </row>
    <row r="24675" spans="1:1" hidden="1">
      <c r="A24675" s="5"/>
    </row>
    <row r="24676" spans="1:1" hidden="1">
      <c r="A24676" s="5"/>
    </row>
    <row r="24677" spans="1:1" hidden="1">
      <c r="A24677" s="5"/>
    </row>
    <row r="24678" spans="1:1" hidden="1">
      <c r="A24678" s="5"/>
    </row>
    <row r="24679" spans="1:1" hidden="1">
      <c r="A24679" s="5"/>
    </row>
    <row r="24680" spans="1:1" hidden="1">
      <c r="A24680" s="5"/>
    </row>
    <row r="24681" spans="1:1" hidden="1">
      <c r="A24681" s="5"/>
    </row>
    <row r="24682" spans="1:1" hidden="1">
      <c r="A24682" s="5"/>
    </row>
    <row r="24683" spans="1:1" hidden="1">
      <c r="A24683" s="5"/>
    </row>
    <row r="24684" spans="1:1" hidden="1">
      <c r="A24684" s="5"/>
    </row>
    <row r="24685" spans="1:1" hidden="1">
      <c r="A24685" s="5"/>
    </row>
    <row r="24686" spans="1:1" hidden="1">
      <c r="A24686" s="5"/>
    </row>
    <row r="24687" spans="1:1" hidden="1">
      <c r="A24687" s="5"/>
    </row>
    <row r="24688" spans="1:1" hidden="1">
      <c r="A24688" s="5"/>
    </row>
    <row r="24689" spans="1:1" hidden="1">
      <c r="A24689" s="5"/>
    </row>
    <row r="24690" spans="1:1" hidden="1">
      <c r="A24690" s="5"/>
    </row>
    <row r="24691" spans="1:1" hidden="1">
      <c r="A24691" s="5"/>
    </row>
    <row r="24692" spans="1:1" hidden="1">
      <c r="A24692" s="5"/>
    </row>
    <row r="24693" spans="1:1" hidden="1">
      <c r="A24693" s="5"/>
    </row>
    <row r="24694" spans="1:1" hidden="1">
      <c r="A24694" s="5"/>
    </row>
    <row r="24695" spans="1:1" hidden="1">
      <c r="A24695" s="5"/>
    </row>
    <row r="24696" spans="1:1" hidden="1">
      <c r="A24696" s="5"/>
    </row>
    <row r="24697" spans="1:1" hidden="1">
      <c r="A24697" s="5"/>
    </row>
    <row r="24698" spans="1:1" hidden="1">
      <c r="A24698" s="5"/>
    </row>
    <row r="24699" spans="1:1" hidden="1">
      <c r="A24699" s="5"/>
    </row>
    <row r="24700" spans="1:1" hidden="1">
      <c r="A24700" s="5"/>
    </row>
    <row r="24701" spans="1:1" hidden="1">
      <c r="A24701" s="5"/>
    </row>
    <row r="24702" spans="1:1" hidden="1">
      <c r="A24702" s="5"/>
    </row>
    <row r="24703" spans="1:1" hidden="1">
      <c r="A24703" s="5"/>
    </row>
    <row r="24704" spans="1:1" hidden="1">
      <c r="A24704" s="5"/>
    </row>
    <row r="24705" spans="1:1" hidden="1">
      <c r="A24705" s="5"/>
    </row>
    <row r="24706" spans="1:1" hidden="1">
      <c r="A24706" s="5"/>
    </row>
    <row r="24707" spans="1:1" hidden="1">
      <c r="A24707" s="5"/>
    </row>
    <row r="24708" spans="1:1" hidden="1">
      <c r="A24708" s="5"/>
    </row>
    <row r="24709" spans="1:1" hidden="1">
      <c r="A24709" s="5"/>
    </row>
    <row r="24710" spans="1:1" hidden="1">
      <c r="A24710" s="5"/>
    </row>
    <row r="24711" spans="1:1" hidden="1">
      <c r="A24711" s="5"/>
    </row>
    <row r="24712" spans="1:1" hidden="1">
      <c r="A24712" s="5"/>
    </row>
    <row r="24713" spans="1:1" hidden="1">
      <c r="A24713" s="5"/>
    </row>
    <row r="24714" spans="1:1" hidden="1">
      <c r="A24714" s="5"/>
    </row>
    <row r="24715" spans="1:1" hidden="1">
      <c r="A24715" s="5"/>
    </row>
    <row r="24716" spans="1:1" hidden="1">
      <c r="A24716" s="5"/>
    </row>
    <row r="24717" spans="1:1" hidden="1">
      <c r="A24717" s="5"/>
    </row>
    <row r="24718" spans="1:1" hidden="1">
      <c r="A24718" s="5"/>
    </row>
    <row r="24719" spans="1:1" hidden="1">
      <c r="A24719" s="5"/>
    </row>
    <row r="24720" spans="1:1" hidden="1">
      <c r="A24720" s="5"/>
    </row>
    <row r="24721" spans="1:1" hidden="1">
      <c r="A24721" s="5"/>
    </row>
    <row r="24722" spans="1:1" hidden="1">
      <c r="A24722" s="5"/>
    </row>
    <row r="24723" spans="1:1" hidden="1">
      <c r="A24723" s="5"/>
    </row>
    <row r="24724" spans="1:1" hidden="1">
      <c r="A24724" s="5"/>
    </row>
    <row r="24725" spans="1:1" hidden="1">
      <c r="A24725" s="5"/>
    </row>
    <row r="24726" spans="1:1" hidden="1">
      <c r="A24726" s="5"/>
    </row>
    <row r="24727" spans="1:1" hidden="1">
      <c r="A24727" s="5"/>
    </row>
    <row r="24728" spans="1:1" hidden="1">
      <c r="A24728" s="5"/>
    </row>
    <row r="24729" spans="1:1" hidden="1">
      <c r="A24729" s="5"/>
    </row>
    <row r="24730" spans="1:1" hidden="1">
      <c r="A24730" s="5"/>
    </row>
    <row r="24731" spans="1:1" hidden="1">
      <c r="A24731" s="5"/>
    </row>
    <row r="24732" spans="1:1" hidden="1">
      <c r="A24732" s="5"/>
    </row>
    <row r="24733" spans="1:1" hidden="1">
      <c r="A24733" s="5"/>
    </row>
    <row r="24734" spans="1:1" hidden="1">
      <c r="A24734" s="5"/>
    </row>
    <row r="24735" spans="1:1" hidden="1">
      <c r="A24735" s="5"/>
    </row>
    <row r="24736" spans="1:1" hidden="1">
      <c r="A24736" s="5"/>
    </row>
    <row r="24737" spans="1:1" hidden="1">
      <c r="A24737" s="5"/>
    </row>
    <row r="24738" spans="1:1" hidden="1">
      <c r="A24738" s="5"/>
    </row>
    <row r="24739" spans="1:1" hidden="1">
      <c r="A24739" s="5"/>
    </row>
    <row r="24740" spans="1:1" hidden="1">
      <c r="A24740" s="5"/>
    </row>
    <row r="24741" spans="1:1" hidden="1">
      <c r="A24741" s="5"/>
    </row>
    <row r="24742" spans="1:1" hidden="1">
      <c r="A24742" s="5"/>
    </row>
    <row r="24743" spans="1:1" hidden="1">
      <c r="A24743" s="5"/>
    </row>
    <row r="24744" spans="1:1" hidden="1">
      <c r="A24744" s="5"/>
    </row>
    <row r="24745" spans="1:1" hidden="1">
      <c r="A24745" s="5"/>
    </row>
    <row r="24746" spans="1:1" hidden="1">
      <c r="A24746" s="5"/>
    </row>
    <row r="24747" spans="1:1" hidden="1">
      <c r="A24747" s="5"/>
    </row>
    <row r="24748" spans="1:1" hidden="1">
      <c r="A24748" s="5"/>
    </row>
    <row r="24749" spans="1:1" hidden="1">
      <c r="A24749" s="5"/>
    </row>
    <row r="24750" spans="1:1" hidden="1">
      <c r="A24750" s="5"/>
    </row>
    <row r="24751" spans="1:1" hidden="1">
      <c r="A24751" s="5"/>
    </row>
    <row r="24752" spans="1:1" hidden="1">
      <c r="A24752" s="5"/>
    </row>
    <row r="24753" spans="1:1" hidden="1">
      <c r="A24753" s="5"/>
    </row>
    <row r="24754" spans="1:1" hidden="1">
      <c r="A24754" s="5"/>
    </row>
    <row r="24755" spans="1:1" hidden="1">
      <c r="A24755" s="5"/>
    </row>
    <row r="24756" spans="1:1" hidden="1">
      <c r="A24756" s="5"/>
    </row>
    <row r="24757" spans="1:1" hidden="1">
      <c r="A24757" s="5"/>
    </row>
    <row r="24758" spans="1:1" hidden="1">
      <c r="A24758" s="5"/>
    </row>
    <row r="24759" spans="1:1" hidden="1">
      <c r="A24759" s="5"/>
    </row>
    <row r="24760" spans="1:1" hidden="1">
      <c r="A24760" s="5"/>
    </row>
    <row r="24761" spans="1:1" hidden="1">
      <c r="A24761" s="5"/>
    </row>
    <row r="24762" spans="1:1" hidden="1">
      <c r="A24762" s="5"/>
    </row>
    <row r="24763" spans="1:1" hidden="1">
      <c r="A24763" s="5"/>
    </row>
    <row r="24764" spans="1:1" hidden="1">
      <c r="A24764" s="5"/>
    </row>
    <row r="24765" spans="1:1" hidden="1">
      <c r="A24765" s="5"/>
    </row>
    <row r="24766" spans="1:1" hidden="1">
      <c r="A24766" s="5"/>
    </row>
    <row r="24767" spans="1:1" hidden="1">
      <c r="A24767" s="5"/>
    </row>
    <row r="24768" spans="1:1" hidden="1">
      <c r="A24768" s="5"/>
    </row>
    <row r="24769" spans="1:1" hidden="1">
      <c r="A24769" s="5"/>
    </row>
    <row r="24770" spans="1:1" hidden="1">
      <c r="A24770" s="5"/>
    </row>
    <row r="24771" spans="1:1" hidden="1">
      <c r="A24771" s="5"/>
    </row>
    <row r="24772" spans="1:1" hidden="1">
      <c r="A24772" s="5"/>
    </row>
    <row r="24773" spans="1:1" hidden="1">
      <c r="A24773" s="5"/>
    </row>
    <row r="24774" spans="1:1" hidden="1">
      <c r="A24774" s="5"/>
    </row>
    <row r="24775" spans="1:1" hidden="1">
      <c r="A24775" s="5"/>
    </row>
    <row r="24776" spans="1:1" hidden="1">
      <c r="A24776" s="5"/>
    </row>
    <row r="24777" spans="1:1" hidden="1">
      <c r="A24777" s="5"/>
    </row>
    <row r="24778" spans="1:1" hidden="1">
      <c r="A24778" s="5"/>
    </row>
    <row r="24779" spans="1:1" hidden="1">
      <c r="A24779" s="5"/>
    </row>
    <row r="24780" spans="1:1" hidden="1">
      <c r="A24780" s="5"/>
    </row>
    <row r="24781" spans="1:1" hidden="1">
      <c r="A24781" s="5"/>
    </row>
    <row r="24782" spans="1:1" hidden="1">
      <c r="A24782" s="5"/>
    </row>
    <row r="24783" spans="1:1" hidden="1">
      <c r="A24783" s="5"/>
    </row>
    <row r="24784" spans="1:1" hidden="1">
      <c r="A24784" s="5"/>
    </row>
    <row r="24785" spans="1:1" hidden="1">
      <c r="A24785" s="5"/>
    </row>
    <row r="24786" spans="1:1" hidden="1">
      <c r="A24786" s="5"/>
    </row>
    <row r="24787" spans="1:1" hidden="1">
      <c r="A24787" s="5"/>
    </row>
    <row r="24788" spans="1:1" hidden="1">
      <c r="A24788" s="5"/>
    </row>
    <row r="24789" spans="1:1" hidden="1">
      <c r="A24789" s="5"/>
    </row>
    <row r="24790" spans="1:1" hidden="1">
      <c r="A24790" s="5"/>
    </row>
    <row r="24791" spans="1:1" hidden="1">
      <c r="A24791" s="5"/>
    </row>
    <row r="24792" spans="1:1" hidden="1">
      <c r="A24792" s="5"/>
    </row>
    <row r="24793" spans="1:1" hidden="1">
      <c r="A24793" s="5"/>
    </row>
    <row r="24794" spans="1:1" hidden="1">
      <c r="A24794" s="5"/>
    </row>
    <row r="24795" spans="1:1" hidden="1">
      <c r="A24795" s="5"/>
    </row>
    <row r="24796" spans="1:1" hidden="1">
      <c r="A24796" s="5"/>
    </row>
    <row r="24797" spans="1:1" hidden="1">
      <c r="A24797" s="5"/>
    </row>
    <row r="24798" spans="1:1" hidden="1">
      <c r="A24798" s="5"/>
    </row>
    <row r="24799" spans="1:1" hidden="1">
      <c r="A24799" s="5"/>
    </row>
    <row r="24800" spans="1:1" hidden="1">
      <c r="A24800" s="5"/>
    </row>
    <row r="24801" spans="1:1" hidden="1">
      <c r="A24801" s="5"/>
    </row>
    <row r="24802" spans="1:1" hidden="1">
      <c r="A24802" s="5"/>
    </row>
    <row r="24803" spans="1:1" hidden="1">
      <c r="A24803" s="5"/>
    </row>
    <row r="24804" spans="1:1" hidden="1">
      <c r="A24804" s="5"/>
    </row>
    <row r="24805" spans="1:1" hidden="1">
      <c r="A24805" s="5"/>
    </row>
    <row r="24806" spans="1:1" hidden="1">
      <c r="A24806" s="5"/>
    </row>
    <row r="24807" spans="1:1" hidden="1">
      <c r="A24807" s="5"/>
    </row>
    <row r="24808" spans="1:1" hidden="1">
      <c r="A24808" s="5"/>
    </row>
    <row r="24809" spans="1:1" hidden="1">
      <c r="A24809" s="5"/>
    </row>
    <row r="24810" spans="1:1" hidden="1">
      <c r="A24810" s="5"/>
    </row>
    <row r="24811" spans="1:1" hidden="1">
      <c r="A24811" s="5"/>
    </row>
    <row r="24812" spans="1:1" hidden="1">
      <c r="A24812" s="5"/>
    </row>
    <row r="24813" spans="1:1" hidden="1">
      <c r="A24813" s="5"/>
    </row>
    <row r="24814" spans="1:1" hidden="1">
      <c r="A24814" s="5"/>
    </row>
    <row r="24815" spans="1:1" hidden="1">
      <c r="A24815" s="5"/>
    </row>
    <row r="24816" spans="1:1" hidden="1">
      <c r="A24816" s="5"/>
    </row>
    <row r="24817" spans="1:1" hidden="1">
      <c r="A24817" s="5"/>
    </row>
    <row r="24818" spans="1:1" hidden="1">
      <c r="A24818" s="5"/>
    </row>
    <row r="24819" spans="1:1" hidden="1">
      <c r="A24819" s="5"/>
    </row>
    <row r="24820" spans="1:1" hidden="1">
      <c r="A24820" s="5"/>
    </row>
    <row r="24821" spans="1:1" hidden="1">
      <c r="A24821" s="5"/>
    </row>
    <row r="24822" spans="1:1" hidden="1">
      <c r="A24822" s="5"/>
    </row>
    <row r="24823" spans="1:1" hidden="1">
      <c r="A24823" s="5"/>
    </row>
    <row r="24824" spans="1:1" hidden="1">
      <c r="A24824" s="5"/>
    </row>
    <row r="24825" spans="1:1" hidden="1">
      <c r="A24825" s="5"/>
    </row>
    <row r="24826" spans="1:1" hidden="1">
      <c r="A24826" s="5"/>
    </row>
    <row r="24827" spans="1:1" hidden="1">
      <c r="A24827" s="5"/>
    </row>
    <row r="24828" spans="1:1" hidden="1">
      <c r="A24828" s="5"/>
    </row>
    <row r="24829" spans="1:1" hidden="1">
      <c r="A24829" s="5"/>
    </row>
    <row r="24830" spans="1:1" hidden="1">
      <c r="A24830" s="5"/>
    </row>
    <row r="24831" spans="1:1" hidden="1">
      <c r="A24831" s="5"/>
    </row>
    <row r="24832" spans="1:1" hidden="1">
      <c r="A24832" s="5"/>
    </row>
    <row r="24833" spans="1:1" hidden="1">
      <c r="A24833" s="5"/>
    </row>
    <row r="24834" spans="1:1" hidden="1">
      <c r="A24834" s="5"/>
    </row>
    <row r="24835" spans="1:1" hidden="1">
      <c r="A24835" s="5"/>
    </row>
    <row r="24836" spans="1:1" hidden="1">
      <c r="A24836" s="5"/>
    </row>
    <row r="24837" spans="1:1" hidden="1">
      <c r="A24837" s="5"/>
    </row>
    <row r="24838" spans="1:1" hidden="1">
      <c r="A24838" s="5"/>
    </row>
    <row r="24839" spans="1:1" hidden="1">
      <c r="A24839" s="5"/>
    </row>
    <row r="24840" spans="1:1" hidden="1">
      <c r="A24840" s="5"/>
    </row>
    <row r="24841" spans="1:1" hidden="1">
      <c r="A24841" s="5"/>
    </row>
    <row r="24842" spans="1:1" hidden="1">
      <c r="A24842" s="5"/>
    </row>
    <row r="24843" spans="1:1" hidden="1">
      <c r="A24843" s="5"/>
    </row>
    <row r="24844" spans="1:1" hidden="1">
      <c r="A24844" s="5"/>
    </row>
    <row r="24845" spans="1:1" hidden="1">
      <c r="A24845" s="5"/>
    </row>
    <row r="24846" spans="1:1" hidden="1">
      <c r="A24846" s="5"/>
    </row>
    <row r="24847" spans="1:1" hidden="1">
      <c r="A24847" s="5"/>
    </row>
    <row r="24848" spans="1:1" hidden="1">
      <c r="A24848" s="5"/>
    </row>
    <row r="24849" spans="1:1" hidden="1">
      <c r="A24849" s="5"/>
    </row>
    <row r="24850" spans="1:1" hidden="1">
      <c r="A24850" s="5"/>
    </row>
    <row r="24851" spans="1:1" hidden="1">
      <c r="A24851" s="5"/>
    </row>
    <row r="24852" spans="1:1" hidden="1">
      <c r="A24852" s="5"/>
    </row>
    <row r="24853" spans="1:1" hidden="1">
      <c r="A24853" s="5"/>
    </row>
    <row r="24854" spans="1:1" hidden="1">
      <c r="A24854" s="5"/>
    </row>
    <row r="24855" spans="1:1" hidden="1">
      <c r="A24855" s="5"/>
    </row>
    <row r="24856" spans="1:1" hidden="1">
      <c r="A24856" s="5"/>
    </row>
    <row r="24857" spans="1:1" hidden="1">
      <c r="A24857" s="5"/>
    </row>
    <row r="24858" spans="1:1" hidden="1">
      <c r="A24858" s="5"/>
    </row>
    <row r="24859" spans="1:1" hidden="1">
      <c r="A24859" s="5"/>
    </row>
    <row r="24860" spans="1:1" hidden="1">
      <c r="A24860" s="5"/>
    </row>
    <row r="24861" spans="1:1" hidden="1">
      <c r="A24861" s="5"/>
    </row>
    <row r="24862" spans="1:1" hidden="1">
      <c r="A24862" s="5"/>
    </row>
    <row r="24863" spans="1:1" hidden="1">
      <c r="A24863" s="5"/>
    </row>
    <row r="24864" spans="1:1" hidden="1">
      <c r="A24864" s="5"/>
    </row>
    <row r="24865" spans="1:1" hidden="1">
      <c r="A24865" s="5"/>
    </row>
    <row r="24866" spans="1:1" hidden="1">
      <c r="A24866" s="5"/>
    </row>
    <row r="24867" spans="1:1" hidden="1">
      <c r="A24867" s="5"/>
    </row>
    <row r="24868" spans="1:1" hidden="1">
      <c r="A24868" s="5"/>
    </row>
    <row r="24869" spans="1:1" hidden="1">
      <c r="A24869" s="5"/>
    </row>
    <row r="24870" spans="1:1" hidden="1">
      <c r="A24870" s="5"/>
    </row>
    <row r="24871" spans="1:1" hidden="1">
      <c r="A24871" s="5"/>
    </row>
    <row r="24872" spans="1:1" hidden="1">
      <c r="A24872" s="5"/>
    </row>
    <row r="24873" spans="1:1" hidden="1">
      <c r="A24873" s="5"/>
    </row>
    <row r="24874" spans="1:1" hidden="1">
      <c r="A24874" s="5"/>
    </row>
    <row r="24875" spans="1:1" hidden="1">
      <c r="A24875" s="5"/>
    </row>
    <row r="24876" spans="1:1" hidden="1">
      <c r="A24876" s="5"/>
    </row>
    <row r="24877" spans="1:1" hidden="1">
      <c r="A24877" s="5"/>
    </row>
    <row r="24878" spans="1:1" hidden="1">
      <c r="A24878" s="5"/>
    </row>
    <row r="24879" spans="1:1" hidden="1">
      <c r="A24879" s="5"/>
    </row>
    <row r="24880" spans="1:1" hidden="1">
      <c r="A24880" s="5"/>
    </row>
    <row r="24881" spans="1:1" hidden="1">
      <c r="A24881" s="5"/>
    </row>
    <row r="24882" spans="1:1" hidden="1">
      <c r="A24882" s="5"/>
    </row>
    <row r="24883" spans="1:1" hidden="1">
      <c r="A24883" s="5"/>
    </row>
    <row r="24884" spans="1:1" hidden="1">
      <c r="A24884" s="5"/>
    </row>
    <row r="24885" spans="1:1" hidden="1">
      <c r="A24885" s="5"/>
    </row>
    <row r="24886" spans="1:1" hidden="1">
      <c r="A24886" s="5"/>
    </row>
    <row r="24887" spans="1:1" hidden="1">
      <c r="A24887" s="5"/>
    </row>
    <row r="24888" spans="1:1" hidden="1">
      <c r="A24888" s="5"/>
    </row>
    <row r="24889" spans="1:1" hidden="1">
      <c r="A24889" s="5"/>
    </row>
    <row r="24890" spans="1:1" hidden="1">
      <c r="A24890" s="5"/>
    </row>
    <row r="24891" spans="1:1" hidden="1">
      <c r="A24891" s="5"/>
    </row>
    <row r="24892" spans="1:1" hidden="1">
      <c r="A24892" s="5"/>
    </row>
    <row r="24893" spans="1:1" hidden="1">
      <c r="A24893" s="5"/>
    </row>
    <row r="24894" spans="1:1" hidden="1">
      <c r="A24894" s="5"/>
    </row>
    <row r="24895" spans="1:1" hidden="1">
      <c r="A24895" s="5"/>
    </row>
    <row r="24896" spans="1:1" hidden="1">
      <c r="A24896" s="5"/>
    </row>
    <row r="24897" spans="1:1" hidden="1">
      <c r="A24897" s="5"/>
    </row>
    <row r="24898" spans="1:1" hidden="1">
      <c r="A24898" s="5"/>
    </row>
    <row r="24899" spans="1:1" hidden="1">
      <c r="A24899" s="5"/>
    </row>
    <row r="24900" spans="1:1" hidden="1">
      <c r="A24900" s="5"/>
    </row>
    <row r="24901" spans="1:1" hidden="1">
      <c r="A24901" s="5"/>
    </row>
    <row r="24902" spans="1:1" hidden="1">
      <c r="A24902" s="5"/>
    </row>
    <row r="24903" spans="1:1" hidden="1">
      <c r="A24903" s="5"/>
    </row>
    <row r="24904" spans="1:1" hidden="1">
      <c r="A24904" s="5"/>
    </row>
    <row r="24905" spans="1:1" hidden="1">
      <c r="A24905" s="5"/>
    </row>
    <row r="24906" spans="1:1" hidden="1">
      <c r="A24906" s="5"/>
    </row>
    <row r="24907" spans="1:1" hidden="1">
      <c r="A24907" s="5"/>
    </row>
    <row r="24908" spans="1:1" hidden="1">
      <c r="A24908" s="5"/>
    </row>
    <row r="24909" spans="1:1" hidden="1">
      <c r="A24909" s="5"/>
    </row>
    <row r="24910" spans="1:1" hidden="1">
      <c r="A24910" s="5"/>
    </row>
    <row r="24911" spans="1:1" hidden="1">
      <c r="A24911" s="5"/>
    </row>
    <row r="24912" spans="1:1" hidden="1">
      <c r="A24912" s="5"/>
    </row>
    <row r="24913" spans="1:1" hidden="1">
      <c r="A24913" s="5"/>
    </row>
    <row r="24914" spans="1:1" hidden="1">
      <c r="A24914" s="5"/>
    </row>
    <row r="24915" spans="1:1" hidden="1">
      <c r="A24915" s="5"/>
    </row>
    <row r="24916" spans="1:1" hidden="1">
      <c r="A24916" s="5"/>
    </row>
    <row r="24917" spans="1:1" hidden="1">
      <c r="A24917" s="5"/>
    </row>
    <row r="24918" spans="1:1" hidden="1">
      <c r="A24918" s="5"/>
    </row>
    <row r="24919" spans="1:1" hidden="1">
      <c r="A24919" s="5"/>
    </row>
    <row r="24920" spans="1:1" hidden="1">
      <c r="A24920" s="5"/>
    </row>
    <row r="24921" spans="1:1" hidden="1">
      <c r="A24921" s="5"/>
    </row>
    <row r="24922" spans="1:1" hidden="1">
      <c r="A24922" s="5"/>
    </row>
    <row r="24923" spans="1:1" hidden="1">
      <c r="A24923" s="5"/>
    </row>
    <row r="24924" spans="1:1" hidden="1">
      <c r="A24924" s="5"/>
    </row>
    <row r="24925" spans="1:1" hidden="1">
      <c r="A24925" s="5"/>
    </row>
    <row r="24926" spans="1:1" hidden="1">
      <c r="A24926" s="5"/>
    </row>
    <row r="24927" spans="1:1" hidden="1">
      <c r="A24927" s="5"/>
    </row>
    <row r="24928" spans="1:1" hidden="1">
      <c r="A24928" s="5"/>
    </row>
    <row r="24929" spans="1:1" hidden="1">
      <c r="A24929" s="5"/>
    </row>
    <row r="24930" spans="1:1" hidden="1">
      <c r="A24930" s="5"/>
    </row>
    <row r="24931" spans="1:1" hidden="1">
      <c r="A24931" s="5"/>
    </row>
    <row r="24932" spans="1:1" hidden="1">
      <c r="A24932" s="5"/>
    </row>
    <row r="24933" spans="1:1" hidden="1">
      <c r="A24933" s="5"/>
    </row>
    <row r="24934" spans="1:1" hidden="1">
      <c r="A24934" s="5"/>
    </row>
    <row r="24935" spans="1:1" hidden="1">
      <c r="A24935" s="5"/>
    </row>
    <row r="24936" spans="1:1" hidden="1">
      <c r="A24936" s="5"/>
    </row>
    <row r="24937" spans="1:1" hidden="1">
      <c r="A24937" s="5"/>
    </row>
    <row r="24938" spans="1:1" hidden="1">
      <c r="A24938" s="5"/>
    </row>
    <row r="24939" spans="1:1" hidden="1">
      <c r="A24939" s="5"/>
    </row>
    <row r="24940" spans="1:1" hidden="1">
      <c r="A24940" s="5"/>
    </row>
    <row r="24941" spans="1:1" hidden="1">
      <c r="A24941" s="5"/>
    </row>
    <row r="24942" spans="1:1" hidden="1">
      <c r="A24942" s="5"/>
    </row>
    <row r="24943" spans="1:1" hidden="1">
      <c r="A24943" s="5"/>
    </row>
    <row r="24944" spans="1:1" hidden="1">
      <c r="A24944" s="5"/>
    </row>
    <row r="24945" spans="1:1" hidden="1">
      <c r="A24945" s="5"/>
    </row>
    <row r="24946" spans="1:1" hidden="1">
      <c r="A24946" s="5"/>
    </row>
    <row r="24947" spans="1:1" hidden="1">
      <c r="A24947" s="5"/>
    </row>
    <row r="24948" spans="1:1" hidden="1">
      <c r="A24948" s="5"/>
    </row>
    <row r="24949" spans="1:1" hidden="1">
      <c r="A24949" s="5"/>
    </row>
    <row r="24950" spans="1:1" hidden="1">
      <c r="A24950" s="5"/>
    </row>
    <row r="24951" spans="1:1" hidden="1">
      <c r="A24951" s="5"/>
    </row>
    <row r="24952" spans="1:1" hidden="1">
      <c r="A24952" s="5"/>
    </row>
    <row r="24953" spans="1:1" hidden="1">
      <c r="A24953" s="5"/>
    </row>
    <row r="24954" spans="1:1" hidden="1">
      <c r="A24954" s="5"/>
    </row>
    <row r="24955" spans="1:1" hidden="1">
      <c r="A24955" s="5"/>
    </row>
    <row r="24956" spans="1:1" hidden="1">
      <c r="A24956" s="5"/>
    </row>
    <row r="24957" spans="1:1" hidden="1">
      <c r="A24957" s="5"/>
    </row>
    <row r="24958" spans="1:1" hidden="1">
      <c r="A24958" s="5"/>
    </row>
    <row r="24959" spans="1:1" hidden="1">
      <c r="A24959" s="5"/>
    </row>
    <row r="24960" spans="1:1" hidden="1">
      <c r="A24960" s="5"/>
    </row>
    <row r="24961" spans="1:1" hidden="1">
      <c r="A24961" s="5"/>
    </row>
    <row r="24962" spans="1:1" hidden="1">
      <c r="A24962" s="5"/>
    </row>
    <row r="24963" spans="1:1" hidden="1">
      <c r="A24963" s="5"/>
    </row>
    <row r="24964" spans="1:1" hidden="1">
      <c r="A24964" s="5"/>
    </row>
    <row r="24965" spans="1:1" hidden="1">
      <c r="A24965" s="5"/>
    </row>
    <row r="24966" spans="1:1" hidden="1">
      <c r="A24966" s="5"/>
    </row>
    <row r="24967" spans="1:1" hidden="1">
      <c r="A24967" s="5"/>
    </row>
    <row r="24968" spans="1:1" hidden="1">
      <c r="A24968" s="5"/>
    </row>
    <row r="24969" spans="1:1" hidden="1">
      <c r="A24969" s="5"/>
    </row>
    <row r="24970" spans="1:1" hidden="1">
      <c r="A24970" s="5"/>
    </row>
    <row r="24971" spans="1:1" hidden="1">
      <c r="A24971" s="5"/>
    </row>
    <row r="24972" spans="1:1" hidden="1">
      <c r="A24972" s="5"/>
    </row>
    <row r="24973" spans="1:1" hidden="1">
      <c r="A24973" s="5"/>
    </row>
    <row r="24974" spans="1:1" hidden="1">
      <c r="A24974" s="5"/>
    </row>
    <row r="24975" spans="1:1" hidden="1">
      <c r="A24975" s="5"/>
    </row>
    <row r="24976" spans="1:1" hidden="1">
      <c r="A24976" s="5"/>
    </row>
    <row r="24977" spans="1:1" hidden="1">
      <c r="A24977" s="5"/>
    </row>
    <row r="24978" spans="1:1" hidden="1">
      <c r="A24978" s="5"/>
    </row>
    <row r="24979" spans="1:1" hidden="1">
      <c r="A24979" s="5"/>
    </row>
    <row r="24980" spans="1:1" hidden="1">
      <c r="A24980" s="5"/>
    </row>
    <row r="24981" spans="1:1" hidden="1">
      <c r="A24981" s="5"/>
    </row>
    <row r="24982" spans="1:1" hidden="1">
      <c r="A24982" s="5"/>
    </row>
    <row r="24983" spans="1:1" hidden="1">
      <c r="A24983" s="5"/>
    </row>
    <row r="24984" spans="1:1" hidden="1">
      <c r="A24984" s="5"/>
    </row>
    <row r="24985" spans="1:1" hidden="1">
      <c r="A24985" s="5"/>
    </row>
    <row r="24986" spans="1:1" hidden="1">
      <c r="A24986" s="5"/>
    </row>
    <row r="24987" spans="1:1" hidden="1">
      <c r="A24987" s="5"/>
    </row>
    <row r="24988" spans="1:1" hidden="1">
      <c r="A24988" s="5"/>
    </row>
    <row r="24989" spans="1:1" hidden="1">
      <c r="A24989" s="5"/>
    </row>
    <row r="24990" spans="1:1" hidden="1">
      <c r="A24990" s="5"/>
    </row>
    <row r="24991" spans="1:1" hidden="1">
      <c r="A24991" s="5"/>
    </row>
    <row r="24992" spans="1:1" hidden="1">
      <c r="A24992" s="5"/>
    </row>
    <row r="24993" spans="1:1" hidden="1">
      <c r="A24993" s="5"/>
    </row>
    <row r="24994" spans="1:1" hidden="1">
      <c r="A24994" s="5"/>
    </row>
    <row r="24995" spans="1:1" hidden="1">
      <c r="A24995" s="5"/>
    </row>
    <row r="24996" spans="1:1" hidden="1">
      <c r="A24996" s="5"/>
    </row>
    <row r="24997" spans="1:1" hidden="1">
      <c r="A24997" s="5"/>
    </row>
    <row r="24998" spans="1:1" hidden="1">
      <c r="A24998" s="5"/>
    </row>
    <row r="24999" spans="1:1" hidden="1">
      <c r="A24999" s="5"/>
    </row>
    <row r="25000" spans="1:1" hidden="1">
      <c r="A25000" s="5"/>
    </row>
    <row r="25001" spans="1:1" hidden="1">
      <c r="A25001" s="5"/>
    </row>
    <row r="25002" spans="1:1" hidden="1">
      <c r="A25002" s="5"/>
    </row>
    <row r="25003" spans="1:1" hidden="1">
      <c r="A25003" s="5"/>
    </row>
    <row r="25004" spans="1:1" hidden="1">
      <c r="A25004" s="5"/>
    </row>
    <row r="25005" spans="1:1" hidden="1">
      <c r="A25005" s="5"/>
    </row>
    <row r="25006" spans="1:1" hidden="1">
      <c r="A25006" s="5"/>
    </row>
    <row r="25007" spans="1:1" hidden="1">
      <c r="A25007" s="5"/>
    </row>
    <row r="25008" spans="1:1" hidden="1">
      <c r="A25008" s="5"/>
    </row>
    <row r="25009" spans="1:1" hidden="1">
      <c r="A25009" s="5"/>
    </row>
    <row r="25010" spans="1:1" hidden="1">
      <c r="A25010" s="5"/>
    </row>
    <row r="25011" spans="1:1" hidden="1">
      <c r="A25011" s="5"/>
    </row>
    <row r="25012" spans="1:1" hidden="1">
      <c r="A25012" s="5"/>
    </row>
    <row r="25013" spans="1:1" hidden="1">
      <c r="A25013" s="5"/>
    </row>
    <row r="25014" spans="1:1" hidden="1">
      <c r="A25014" s="5"/>
    </row>
    <row r="25015" spans="1:1" hidden="1">
      <c r="A25015" s="5"/>
    </row>
    <row r="25016" spans="1:1" hidden="1">
      <c r="A25016" s="5"/>
    </row>
    <row r="25017" spans="1:1" hidden="1">
      <c r="A25017" s="5"/>
    </row>
    <row r="25018" spans="1:1" hidden="1">
      <c r="A25018" s="5"/>
    </row>
    <row r="25019" spans="1:1" hidden="1">
      <c r="A25019" s="5"/>
    </row>
    <row r="25020" spans="1:1" hidden="1">
      <c r="A25020" s="5"/>
    </row>
    <row r="25021" spans="1:1" hidden="1">
      <c r="A25021" s="5"/>
    </row>
    <row r="25022" spans="1:1" hidden="1">
      <c r="A25022" s="5"/>
    </row>
    <row r="25023" spans="1:1" hidden="1">
      <c r="A25023" s="5"/>
    </row>
    <row r="25024" spans="1:1" hidden="1">
      <c r="A25024" s="5"/>
    </row>
    <row r="25025" spans="1:1" hidden="1">
      <c r="A25025" s="5"/>
    </row>
    <row r="25026" spans="1:1" hidden="1">
      <c r="A25026" s="5"/>
    </row>
    <row r="25027" spans="1:1" hidden="1">
      <c r="A25027" s="5"/>
    </row>
    <row r="25028" spans="1:1" hidden="1">
      <c r="A25028" s="5"/>
    </row>
    <row r="25029" spans="1:1" hidden="1">
      <c r="A25029" s="5"/>
    </row>
    <row r="25030" spans="1:1" hidden="1">
      <c r="A25030" s="5"/>
    </row>
    <row r="25031" spans="1:1" hidden="1">
      <c r="A25031" s="5"/>
    </row>
    <row r="25032" spans="1:1" hidden="1">
      <c r="A25032" s="5"/>
    </row>
    <row r="25033" spans="1:1" hidden="1">
      <c r="A25033" s="5"/>
    </row>
    <row r="25034" spans="1:1" hidden="1">
      <c r="A25034" s="5"/>
    </row>
    <row r="25035" spans="1:1" hidden="1">
      <c r="A25035" s="5"/>
    </row>
    <row r="25036" spans="1:1" hidden="1">
      <c r="A25036" s="5"/>
    </row>
    <row r="25037" spans="1:1" hidden="1">
      <c r="A25037" s="5"/>
    </row>
    <row r="25038" spans="1:1" hidden="1">
      <c r="A25038" s="5"/>
    </row>
    <row r="25039" spans="1:1" hidden="1">
      <c r="A25039" s="5"/>
    </row>
    <row r="25040" spans="1:1" hidden="1">
      <c r="A25040" s="5"/>
    </row>
    <row r="25041" spans="1:1" hidden="1">
      <c r="A25041" s="5"/>
    </row>
    <row r="25042" spans="1:1" hidden="1">
      <c r="A25042" s="5"/>
    </row>
    <row r="25043" spans="1:1" hidden="1">
      <c r="A25043" s="5"/>
    </row>
    <row r="25044" spans="1:1" hidden="1">
      <c r="A25044" s="5"/>
    </row>
    <row r="25045" spans="1:1" hidden="1">
      <c r="A25045" s="5"/>
    </row>
    <row r="25046" spans="1:1" hidden="1">
      <c r="A25046" s="5"/>
    </row>
    <row r="25047" spans="1:1" hidden="1">
      <c r="A25047" s="5"/>
    </row>
    <row r="25048" spans="1:1" hidden="1">
      <c r="A25048" s="5"/>
    </row>
    <row r="25049" spans="1:1" hidden="1">
      <c r="A25049" s="5"/>
    </row>
    <row r="25050" spans="1:1" hidden="1">
      <c r="A25050" s="5"/>
    </row>
    <row r="25051" spans="1:1" hidden="1">
      <c r="A25051" s="5"/>
    </row>
    <row r="25052" spans="1:1" hidden="1">
      <c r="A25052" s="5"/>
    </row>
    <row r="25053" spans="1:1" hidden="1">
      <c r="A25053" s="5"/>
    </row>
    <row r="25054" spans="1:1" hidden="1">
      <c r="A25054" s="5"/>
    </row>
    <row r="25055" spans="1:1" hidden="1">
      <c r="A25055" s="5"/>
    </row>
    <row r="25056" spans="1:1" hidden="1">
      <c r="A25056" s="5"/>
    </row>
    <row r="25057" spans="1:1" hidden="1">
      <c r="A25057" s="5"/>
    </row>
    <row r="25058" spans="1:1" hidden="1">
      <c r="A25058" s="5"/>
    </row>
    <row r="25059" spans="1:1" hidden="1">
      <c r="A25059" s="5"/>
    </row>
    <row r="25060" spans="1:1" hidden="1">
      <c r="A25060" s="5"/>
    </row>
    <row r="25061" spans="1:1" hidden="1">
      <c r="A25061" s="5"/>
    </row>
    <row r="25062" spans="1:1" hidden="1">
      <c r="A25062" s="5"/>
    </row>
    <row r="25063" spans="1:1" hidden="1">
      <c r="A25063" s="5"/>
    </row>
    <row r="25064" spans="1:1" hidden="1">
      <c r="A25064" s="5"/>
    </row>
    <row r="25065" spans="1:1" hidden="1">
      <c r="A25065" s="5"/>
    </row>
    <row r="25066" spans="1:1" hidden="1">
      <c r="A25066" s="5"/>
    </row>
    <row r="25067" spans="1:1" hidden="1">
      <c r="A25067" s="5"/>
    </row>
    <row r="25068" spans="1:1" hidden="1">
      <c r="A25068" s="5"/>
    </row>
    <row r="25069" spans="1:1" hidden="1">
      <c r="A25069" s="5"/>
    </row>
    <row r="25070" spans="1:1" hidden="1">
      <c r="A25070" s="5"/>
    </row>
    <row r="25071" spans="1:1" hidden="1">
      <c r="A25071" s="5"/>
    </row>
    <row r="25072" spans="1:1" hidden="1">
      <c r="A25072" s="5"/>
    </row>
    <row r="25073" spans="1:1" hidden="1">
      <c r="A25073" s="5"/>
    </row>
    <row r="25074" spans="1:1" hidden="1">
      <c r="A25074" s="5"/>
    </row>
    <row r="25075" spans="1:1" hidden="1">
      <c r="A25075" s="5"/>
    </row>
    <row r="25076" spans="1:1" hidden="1">
      <c r="A25076" s="5"/>
    </row>
    <row r="25077" spans="1:1" hidden="1">
      <c r="A25077" s="5"/>
    </row>
    <row r="25078" spans="1:1" hidden="1">
      <c r="A25078" s="5"/>
    </row>
    <row r="25079" spans="1:1" hidden="1">
      <c r="A25079" s="5"/>
    </row>
    <row r="25080" spans="1:1" hidden="1">
      <c r="A25080" s="5"/>
    </row>
    <row r="25081" spans="1:1" hidden="1">
      <c r="A25081" s="5"/>
    </row>
    <row r="25082" spans="1:1" hidden="1">
      <c r="A25082" s="5"/>
    </row>
    <row r="25083" spans="1:1" hidden="1">
      <c r="A25083" s="5"/>
    </row>
    <row r="25084" spans="1:1" hidden="1">
      <c r="A25084" s="5"/>
    </row>
    <row r="25085" spans="1:1" hidden="1">
      <c r="A25085" s="5"/>
    </row>
    <row r="25086" spans="1:1" hidden="1">
      <c r="A25086" s="5"/>
    </row>
    <row r="25087" spans="1:1" hidden="1">
      <c r="A25087" s="5"/>
    </row>
    <row r="25088" spans="1:1" hidden="1">
      <c r="A25088" s="5"/>
    </row>
    <row r="25089" spans="1:1" hidden="1">
      <c r="A25089" s="5"/>
    </row>
    <row r="25090" spans="1:1" hidden="1">
      <c r="A25090" s="5"/>
    </row>
    <row r="25091" spans="1:1" hidden="1">
      <c r="A25091" s="5"/>
    </row>
    <row r="25092" spans="1:1" hidden="1">
      <c r="A25092" s="5"/>
    </row>
    <row r="25093" spans="1:1" hidden="1">
      <c r="A25093" s="5"/>
    </row>
    <row r="25094" spans="1:1" hidden="1">
      <c r="A25094" s="5"/>
    </row>
    <row r="25095" spans="1:1" hidden="1">
      <c r="A25095" s="5"/>
    </row>
    <row r="25096" spans="1:1" hidden="1">
      <c r="A25096" s="5"/>
    </row>
    <row r="25097" spans="1:1" hidden="1">
      <c r="A25097" s="5"/>
    </row>
    <row r="25098" spans="1:1" hidden="1">
      <c r="A25098" s="5"/>
    </row>
    <row r="25099" spans="1:1" hidden="1">
      <c r="A25099" s="5"/>
    </row>
    <row r="25100" spans="1:1" hidden="1">
      <c r="A25100" s="5"/>
    </row>
    <row r="25101" spans="1:1" hidden="1">
      <c r="A25101" s="5"/>
    </row>
    <row r="25102" spans="1:1" hidden="1">
      <c r="A25102" s="5"/>
    </row>
    <row r="25103" spans="1:1" hidden="1">
      <c r="A25103" s="5"/>
    </row>
    <row r="25104" spans="1:1" hidden="1">
      <c r="A25104" s="5"/>
    </row>
    <row r="25105" spans="1:1" hidden="1">
      <c r="A25105" s="5"/>
    </row>
    <row r="25106" spans="1:1" hidden="1">
      <c r="A25106" s="5"/>
    </row>
    <row r="25107" spans="1:1" hidden="1">
      <c r="A25107" s="5"/>
    </row>
    <row r="25108" spans="1:1" hidden="1">
      <c r="A25108" s="5"/>
    </row>
    <row r="25109" spans="1:1" hidden="1">
      <c r="A25109" s="5"/>
    </row>
    <row r="25110" spans="1:1" hidden="1">
      <c r="A25110" s="5"/>
    </row>
    <row r="25111" spans="1:1" hidden="1">
      <c r="A25111" s="5"/>
    </row>
    <row r="25112" spans="1:1" hidden="1">
      <c r="A25112" s="5"/>
    </row>
    <row r="25113" spans="1:1" hidden="1">
      <c r="A25113" s="5"/>
    </row>
    <row r="25114" spans="1:1" hidden="1">
      <c r="A25114" s="5"/>
    </row>
    <row r="25115" spans="1:1" hidden="1">
      <c r="A25115" s="5"/>
    </row>
    <row r="25116" spans="1:1" hidden="1">
      <c r="A25116" s="5"/>
    </row>
    <row r="25117" spans="1:1" hidden="1">
      <c r="A25117" s="5"/>
    </row>
    <row r="25118" spans="1:1" hidden="1">
      <c r="A25118" s="5"/>
    </row>
    <row r="25119" spans="1:1" hidden="1">
      <c r="A25119" s="5"/>
    </row>
    <row r="25120" spans="1:1" hidden="1">
      <c r="A25120" s="5"/>
    </row>
    <row r="25121" spans="1:1" hidden="1">
      <c r="A25121" s="5"/>
    </row>
    <row r="25122" spans="1:1" hidden="1">
      <c r="A25122" s="5"/>
    </row>
    <row r="25123" spans="1:1" hidden="1">
      <c r="A25123" s="5"/>
    </row>
    <row r="25124" spans="1:1" hidden="1">
      <c r="A25124" s="5"/>
    </row>
    <row r="25125" spans="1:1" hidden="1">
      <c r="A25125" s="5"/>
    </row>
    <row r="25126" spans="1:1" hidden="1">
      <c r="A25126" s="5"/>
    </row>
    <row r="25127" spans="1:1" hidden="1">
      <c r="A25127" s="5"/>
    </row>
    <row r="25128" spans="1:1" hidden="1">
      <c r="A25128" s="5"/>
    </row>
    <row r="25129" spans="1:1" hidden="1">
      <c r="A25129" s="5"/>
    </row>
    <row r="25130" spans="1:1" hidden="1">
      <c r="A25130" s="5"/>
    </row>
    <row r="25131" spans="1:1" hidden="1">
      <c r="A25131" s="5"/>
    </row>
    <row r="25132" spans="1:1" hidden="1">
      <c r="A25132" s="5"/>
    </row>
    <row r="25133" spans="1:1" hidden="1">
      <c r="A25133" s="5"/>
    </row>
    <row r="25134" spans="1:1" hidden="1">
      <c r="A25134" s="5"/>
    </row>
    <row r="25135" spans="1:1" hidden="1">
      <c r="A25135" s="5"/>
    </row>
    <row r="25136" spans="1:1" hidden="1">
      <c r="A25136" s="5"/>
    </row>
    <row r="25137" spans="1:1" hidden="1">
      <c r="A25137" s="5"/>
    </row>
    <row r="25138" spans="1:1" hidden="1">
      <c r="A25138" s="5"/>
    </row>
    <row r="25139" spans="1:1" hidden="1">
      <c r="A25139" s="5"/>
    </row>
    <row r="25140" spans="1:1" hidden="1">
      <c r="A25140" s="5"/>
    </row>
    <row r="25141" spans="1:1" hidden="1">
      <c r="A25141" s="5"/>
    </row>
    <row r="25142" spans="1:1" hidden="1">
      <c r="A25142" s="5"/>
    </row>
    <row r="25143" spans="1:1" hidden="1">
      <c r="A25143" s="5"/>
    </row>
    <row r="25144" spans="1:1" hidden="1">
      <c r="A25144" s="5"/>
    </row>
    <row r="25145" spans="1:1" hidden="1">
      <c r="A25145" s="5"/>
    </row>
    <row r="25146" spans="1:1" hidden="1">
      <c r="A25146" s="5"/>
    </row>
    <row r="25147" spans="1:1" hidden="1">
      <c r="A25147" s="5"/>
    </row>
    <row r="25148" spans="1:1" hidden="1">
      <c r="A25148" s="5"/>
    </row>
    <row r="25149" spans="1:1" hidden="1">
      <c r="A25149" s="5"/>
    </row>
    <row r="25150" spans="1:1" hidden="1">
      <c r="A25150" s="5"/>
    </row>
    <row r="25151" spans="1:1" hidden="1">
      <c r="A25151" s="5"/>
    </row>
    <row r="25152" spans="1:1" hidden="1">
      <c r="A25152" s="5"/>
    </row>
    <row r="25153" spans="1:1" hidden="1">
      <c r="A25153" s="5"/>
    </row>
    <row r="25154" spans="1:1" hidden="1">
      <c r="A25154" s="5"/>
    </row>
    <row r="25155" spans="1:1" hidden="1">
      <c r="A25155" s="5"/>
    </row>
    <row r="25156" spans="1:1" hidden="1">
      <c r="A25156" s="5"/>
    </row>
    <row r="25157" spans="1:1" hidden="1">
      <c r="A25157" s="5"/>
    </row>
    <row r="25158" spans="1:1" hidden="1">
      <c r="A25158" s="5"/>
    </row>
    <row r="25159" spans="1:1" hidden="1">
      <c r="A25159" s="5"/>
    </row>
    <row r="25160" spans="1:1" hidden="1">
      <c r="A25160" s="5"/>
    </row>
    <row r="25161" spans="1:1" hidden="1">
      <c r="A25161" s="5"/>
    </row>
    <row r="25162" spans="1:1" hidden="1">
      <c r="A25162" s="5"/>
    </row>
    <row r="25163" spans="1:1" hidden="1">
      <c r="A25163" s="5"/>
    </row>
    <row r="25164" spans="1:1" hidden="1">
      <c r="A25164" s="5"/>
    </row>
    <row r="25165" spans="1:1" hidden="1">
      <c r="A25165" s="5"/>
    </row>
    <row r="25166" spans="1:1" hidden="1">
      <c r="A25166" s="5"/>
    </row>
    <row r="25167" spans="1:1" hidden="1">
      <c r="A25167" s="5"/>
    </row>
    <row r="25168" spans="1:1" hidden="1">
      <c r="A25168" s="5"/>
    </row>
    <row r="25169" spans="1:1" hidden="1">
      <c r="A25169" s="5"/>
    </row>
    <row r="25170" spans="1:1" hidden="1">
      <c r="A25170" s="5"/>
    </row>
    <row r="25171" spans="1:1" hidden="1">
      <c r="A25171" s="5"/>
    </row>
    <row r="25172" spans="1:1" hidden="1">
      <c r="A25172" s="5"/>
    </row>
    <row r="25173" spans="1:1" hidden="1">
      <c r="A25173" s="5"/>
    </row>
    <row r="25174" spans="1:1" hidden="1">
      <c r="A25174" s="5"/>
    </row>
    <row r="25175" spans="1:1" hidden="1">
      <c r="A25175" s="5"/>
    </row>
    <row r="25176" spans="1:1" hidden="1">
      <c r="A25176" s="5"/>
    </row>
    <row r="25177" spans="1:1" hidden="1">
      <c r="A25177" s="5"/>
    </row>
    <row r="25178" spans="1:1" hidden="1">
      <c r="A25178" s="5"/>
    </row>
    <row r="25179" spans="1:1" hidden="1">
      <c r="A25179" s="5"/>
    </row>
    <row r="25180" spans="1:1" hidden="1">
      <c r="A25180" s="5"/>
    </row>
    <row r="25181" spans="1:1" hidden="1">
      <c r="A25181" s="5"/>
    </row>
    <row r="25182" spans="1:1" hidden="1">
      <c r="A25182" s="5"/>
    </row>
    <row r="25183" spans="1:1" hidden="1">
      <c r="A25183" s="5"/>
    </row>
    <row r="25184" spans="1:1" hidden="1">
      <c r="A25184" s="5"/>
    </row>
    <row r="25185" spans="1:1" hidden="1">
      <c r="A25185" s="5"/>
    </row>
    <row r="25186" spans="1:1" hidden="1">
      <c r="A25186" s="5"/>
    </row>
    <row r="25187" spans="1:1" hidden="1">
      <c r="A25187" s="5"/>
    </row>
    <row r="25188" spans="1:1" hidden="1">
      <c r="A25188" s="5"/>
    </row>
    <row r="25189" spans="1:1" hidden="1">
      <c r="A25189" s="5"/>
    </row>
    <row r="25190" spans="1:1" hidden="1">
      <c r="A25190" s="5"/>
    </row>
    <row r="25191" spans="1:1" hidden="1">
      <c r="A25191" s="5"/>
    </row>
    <row r="25192" spans="1:1" hidden="1">
      <c r="A25192" s="5"/>
    </row>
    <row r="25193" spans="1:1" hidden="1">
      <c r="A25193" s="5"/>
    </row>
    <row r="25194" spans="1:1" hidden="1">
      <c r="A25194" s="5"/>
    </row>
    <row r="25195" spans="1:1" hidden="1">
      <c r="A25195" s="5"/>
    </row>
    <row r="25196" spans="1:1" hidden="1">
      <c r="A25196" s="5"/>
    </row>
    <row r="25197" spans="1:1" hidden="1">
      <c r="A25197" s="5"/>
    </row>
    <row r="25198" spans="1:1" hidden="1">
      <c r="A25198" s="5"/>
    </row>
    <row r="25199" spans="1:1" hidden="1">
      <c r="A25199" s="5"/>
    </row>
    <row r="25200" spans="1:1" hidden="1">
      <c r="A25200" s="5"/>
    </row>
    <row r="25201" spans="1:1" hidden="1">
      <c r="A25201" s="5"/>
    </row>
    <row r="25202" spans="1:1" hidden="1">
      <c r="A25202" s="5"/>
    </row>
    <row r="25203" spans="1:1" hidden="1">
      <c r="A25203" s="5"/>
    </row>
    <row r="25204" spans="1:1" hidden="1">
      <c r="A25204" s="5"/>
    </row>
    <row r="25205" spans="1:1" hidden="1">
      <c r="A25205" s="5"/>
    </row>
    <row r="25206" spans="1:1" hidden="1">
      <c r="A25206" s="5"/>
    </row>
    <row r="25207" spans="1:1" hidden="1">
      <c r="A25207" s="5"/>
    </row>
    <row r="25208" spans="1:1" hidden="1">
      <c r="A25208" s="5"/>
    </row>
    <row r="25209" spans="1:1" hidden="1">
      <c r="A25209" s="5"/>
    </row>
    <row r="25210" spans="1:1" hidden="1">
      <c r="A25210" s="5"/>
    </row>
    <row r="25211" spans="1:1" hidden="1">
      <c r="A25211" s="5"/>
    </row>
    <row r="25212" spans="1:1" hidden="1">
      <c r="A25212" s="5"/>
    </row>
    <row r="25213" spans="1:1" hidden="1">
      <c r="A25213" s="5"/>
    </row>
    <row r="25214" spans="1:1" hidden="1">
      <c r="A25214" s="5"/>
    </row>
    <row r="25215" spans="1:1" hidden="1">
      <c r="A25215" s="5"/>
    </row>
    <row r="25216" spans="1:1" hidden="1">
      <c r="A25216" s="5"/>
    </row>
    <row r="25217" spans="1:1" hidden="1">
      <c r="A25217" s="5"/>
    </row>
    <row r="25218" spans="1:1" hidden="1">
      <c r="A25218" s="5"/>
    </row>
    <row r="25219" spans="1:1" hidden="1">
      <c r="A25219" s="5"/>
    </row>
    <row r="25220" spans="1:1" hidden="1">
      <c r="A25220" s="5"/>
    </row>
    <row r="25221" spans="1:1" hidden="1">
      <c r="A25221" s="5"/>
    </row>
    <row r="25222" spans="1:1" hidden="1">
      <c r="A25222" s="5"/>
    </row>
    <row r="25223" spans="1:1" hidden="1">
      <c r="A25223" s="5"/>
    </row>
    <row r="25224" spans="1:1" hidden="1">
      <c r="A25224" s="5"/>
    </row>
    <row r="25225" spans="1:1" hidden="1">
      <c r="A25225" s="5"/>
    </row>
    <row r="25226" spans="1:1" hidden="1">
      <c r="A25226" s="5"/>
    </row>
    <row r="25227" spans="1:1" hidden="1">
      <c r="A25227" s="5"/>
    </row>
    <row r="25228" spans="1:1" hidden="1">
      <c r="A25228" s="5"/>
    </row>
    <row r="25229" spans="1:1" hidden="1">
      <c r="A25229" s="5"/>
    </row>
    <row r="25230" spans="1:1" hidden="1">
      <c r="A25230" s="5"/>
    </row>
    <row r="25231" spans="1:1" hidden="1">
      <c r="A25231" s="5"/>
    </row>
    <row r="25232" spans="1:1" hidden="1">
      <c r="A25232" s="5"/>
    </row>
    <row r="25233" spans="1:1" hidden="1">
      <c r="A25233" s="5"/>
    </row>
    <row r="25234" spans="1:1" hidden="1">
      <c r="A25234" s="5"/>
    </row>
    <row r="25235" spans="1:1" hidden="1">
      <c r="A25235" s="5"/>
    </row>
    <row r="25236" spans="1:1" hidden="1">
      <c r="A25236" s="5"/>
    </row>
    <row r="25237" spans="1:1" hidden="1">
      <c r="A25237" s="5"/>
    </row>
    <row r="25238" spans="1:1" hidden="1">
      <c r="A25238" s="5"/>
    </row>
    <row r="25239" spans="1:1" hidden="1">
      <c r="A25239" s="5"/>
    </row>
    <row r="25240" spans="1:1" hidden="1">
      <c r="A25240" s="5"/>
    </row>
    <row r="25241" spans="1:1" hidden="1">
      <c r="A25241" s="5"/>
    </row>
    <row r="25242" spans="1:1" hidden="1">
      <c r="A25242" s="5"/>
    </row>
    <row r="25243" spans="1:1" hidden="1">
      <c r="A25243" s="5"/>
    </row>
    <row r="25244" spans="1:1" hidden="1">
      <c r="A25244" s="5"/>
    </row>
    <row r="25245" spans="1:1" hidden="1">
      <c r="A25245" s="5"/>
    </row>
    <row r="25246" spans="1:1" hidden="1">
      <c r="A25246" s="5"/>
    </row>
    <row r="25247" spans="1:1" hidden="1">
      <c r="A25247" s="5"/>
    </row>
    <row r="25248" spans="1:1" hidden="1">
      <c r="A25248" s="5"/>
    </row>
    <row r="25249" spans="1:1" hidden="1">
      <c r="A25249" s="5"/>
    </row>
    <row r="25250" spans="1:1" hidden="1">
      <c r="A25250" s="5"/>
    </row>
    <row r="25251" spans="1:1" hidden="1">
      <c r="A25251" s="5"/>
    </row>
    <row r="25252" spans="1:1" hidden="1">
      <c r="A25252" s="5"/>
    </row>
    <row r="25253" spans="1:1" hidden="1">
      <c r="A25253" s="5"/>
    </row>
    <row r="25254" spans="1:1" hidden="1">
      <c r="A25254" s="5"/>
    </row>
    <row r="25255" spans="1:1" hidden="1">
      <c r="A25255" s="5"/>
    </row>
    <row r="25256" spans="1:1" hidden="1">
      <c r="A25256" s="5"/>
    </row>
    <row r="25257" spans="1:1" hidden="1">
      <c r="A25257" s="5"/>
    </row>
    <row r="25258" spans="1:1" hidden="1">
      <c r="A25258" s="5"/>
    </row>
    <row r="25259" spans="1:1" hidden="1">
      <c r="A25259" s="5"/>
    </row>
    <row r="25260" spans="1:1" hidden="1">
      <c r="A25260" s="5"/>
    </row>
    <row r="25261" spans="1:1" hidden="1">
      <c r="A25261" s="5"/>
    </row>
    <row r="25262" spans="1:1" hidden="1">
      <c r="A25262" s="5"/>
    </row>
    <row r="25263" spans="1:1" hidden="1">
      <c r="A25263" s="5"/>
    </row>
    <row r="25264" spans="1:1" hidden="1">
      <c r="A25264" s="5"/>
    </row>
    <row r="25265" spans="1:1" hidden="1">
      <c r="A25265" s="5"/>
    </row>
    <row r="25266" spans="1:1" hidden="1">
      <c r="A25266" s="5"/>
    </row>
    <row r="25267" spans="1:1" hidden="1">
      <c r="A25267" s="5"/>
    </row>
    <row r="25268" spans="1:1" hidden="1">
      <c r="A25268" s="5"/>
    </row>
    <row r="25269" spans="1:1" hidden="1">
      <c r="A25269" s="5"/>
    </row>
    <row r="25270" spans="1:1" hidden="1">
      <c r="A25270" s="5"/>
    </row>
    <row r="25271" spans="1:1" hidden="1">
      <c r="A25271" s="5"/>
    </row>
    <row r="25272" spans="1:1" hidden="1">
      <c r="A25272" s="5"/>
    </row>
    <row r="25273" spans="1:1" hidden="1">
      <c r="A25273" s="5"/>
    </row>
    <row r="25274" spans="1:1" hidden="1">
      <c r="A25274" s="5"/>
    </row>
    <row r="25275" spans="1:1" hidden="1">
      <c r="A25275" s="5"/>
    </row>
    <row r="25276" spans="1:1" hidden="1">
      <c r="A25276" s="5"/>
    </row>
    <row r="25277" spans="1:1" hidden="1">
      <c r="A25277" s="5"/>
    </row>
    <row r="25278" spans="1:1" hidden="1">
      <c r="A25278" s="5"/>
    </row>
    <row r="25279" spans="1:1" hidden="1">
      <c r="A25279" s="5"/>
    </row>
    <row r="25280" spans="1:1" hidden="1">
      <c r="A25280" s="5"/>
    </row>
    <row r="25281" spans="1:1" hidden="1">
      <c r="A25281" s="5"/>
    </row>
    <row r="25282" spans="1:1" hidden="1">
      <c r="A25282" s="5"/>
    </row>
    <row r="25283" spans="1:1" hidden="1">
      <c r="A25283" s="5"/>
    </row>
    <row r="25284" spans="1:1" hidden="1">
      <c r="A25284" s="5"/>
    </row>
    <row r="25285" spans="1:1" hidden="1">
      <c r="A25285" s="5"/>
    </row>
    <row r="25286" spans="1:1" hidden="1">
      <c r="A25286" s="5"/>
    </row>
    <row r="25287" spans="1:1" hidden="1">
      <c r="A25287" s="5"/>
    </row>
    <row r="25288" spans="1:1" hidden="1">
      <c r="A25288" s="5"/>
    </row>
    <row r="25289" spans="1:1" hidden="1">
      <c r="A25289" s="5"/>
    </row>
    <row r="25290" spans="1:1" hidden="1">
      <c r="A25290" s="5"/>
    </row>
    <row r="25291" spans="1:1" hidden="1">
      <c r="A25291" s="5"/>
    </row>
    <row r="25292" spans="1:1" hidden="1">
      <c r="A25292" s="5"/>
    </row>
    <row r="25293" spans="1:1" hidden="1">
      <c r="A25293" s="5"/>
    </row>
    <row r="25294" spans="1:1" hidden="1">
      <c r="A25294" s="5"/>
    </row>
    <row r="25295" spans="1:1" hidden="1">
      <c r="A25295" s="5"/>
    </row>
    <row r="25296" spans="1:1" hidden="1">
      <c r="A25296" s="5"/>
    </row>
    <row r="25297" spans="1:1" hidden="1">
      <c r="A25297" s="5"/>
    </row>
    <row r="25298" spans="1:1" hidden="1">
      <c r="A25298" s="5"/>
    </row>
    <row r="25299" spans="1:1" hidden="1">
      <c r="A25299" s="5"/>
    </row>
    <row r="25300" spans="1:1" hidden="1">
      <c r="A25300" s="5"/>
    </row>
    <row r="25301" spans="1:1" hidden="1">
      <c r="A25301" s="5"/>
    </row>
    <row r="25302" spans="1:1" hidden="1">
      <c r="A25302" s="5"/>
    </row>
    <row r="25303" spans="1:1" hidden="1">
      <c r="A25303" s="5"/>
    </row>
    <row r="25304" spans="1:1" hidden="1">
      <c r="A25304" s="5"/>
    </row>
    <row r="25305" spans="1:1" hidden="1">
      <c r="A25305" s="5"/>
    </row>
    <row r="25306" spans="1:1" hidden="1">
      <c r="A25306" s="5"/>
    </row>
    <row r="25307" spans="1:1" hidden="1">
      <c r="A25307" s="5"/>
    </row>
    <row r="25308" spans="1:1" hidden="1">
      <c r="A25308" s="5"/>
    </row>
    <row r="25309" spans="1:1" hidden="1">
      <c r="A25309" s="5"/>
    </row>
    <row r="25310" spans="1:1" hidden="1">
      <c r="A25310" s="5"/>
    </row>
    <row r="25311" spans="1:1" hidden="1">
      <c r="A25311" s="5"/>
    </row>
    <row r="25312" spans="1:1" hidden="1">
      <c r="A25312" s="5"/>
    </row>
    <row r="25313" spans="1:1" hidden="1">
      <c r="A25313" s="5"/>
    </row>
    <row r="25314" spans="1:1" hidden="1">
      <c r="A25314" s="5"/>
    </row>
    <row r="25315" spans="1:1" hidden="1">
      <c r="A25315" s="5"/>
    </row>
    <row r="25316" spans="1:1" hidden="1">
      <c r="A25316" s="5"/>
    </row>
    <row r="25317" spans="1:1" hidden="1">
      <c r="A25317" s="5"/>
    </row>
    <row r="25318" spans="1:1" hidden="1">
      <c r="A25318" s="5"/>
    </row>
    <row r="25319" spans="1:1" hidden="1">
      <c r="A25319" s="5"/>
    </row>
    <row r="25320" spans="1:1" hidden="1">
      <c r="A25320" s="5"/>
    </row>
    <row r="25321" spans="1:1" hidden="1">
      <c r="A25321" s="5"/>
    </row>
    <row r="25322" spans="1:1" hidden="1">
      <c r="A25322" s="5"/>
    </row>
    <row r="25323" spans="1:1" hidden="1">
      <c r="A25323" s="5"/>
    </row>
    <row r="25324" spans="1:1" hidden="1">
      <c r="A25324" s="5"/>
    </row>
    <row r="25325" spans="1:1" hidden="1">
      <c r="A25325" s="5"/>
    </row>
    <row r="25326" spans="1:1" hidden="1">
      <c r="A25326" s="5"/>
    </row>
    <row r="25327" spans="1:1" hidden="1">
      <c r="A25327" s="5"/>
    </row>
    <row r="25328" spans="1:1" hidden="1">
      <c r="A25328" s="5"/>
    </row>
    <row r="25329" spans="1:1" hidden="1">
      <c r="A25329" s="5"/>
    </row>
    <row r="25330" spans="1:1" hidden="1">
      <c r="A25330" s="5"/>
    </row>
    <row r="25331" spans="1:1" hidden="1">
      <c r="A25331" s="5"/>
    </row>
    <row r="25332" spans="1:1" hidden="1">
      <c r="A25332" s="5"/>
    </row>
    <row r="25333" spans="1:1" hidden="1">
      <c r="A25333" s="5"/>
    </row>
    <row r="25334" spans="1:1" hidden="1">
      <c r="A25334" s="5"/>
    </row>
    <row r="25335" spans="1:1" hidden="1">
      <c r="A25335" s="5"/>
    </row>
    <row r="25336" spans="1:1" hidden="1">
      <c r="A25336" s="5"/>
    </row>
    <row r="25337" spans="1:1" hidden="1">
      <c r="A25337" s="5"/>
    </row>
    <row r="25338" spans="1:1" hidden="1">
      <c r="A25338" s="5"/>
    </row>
    <row r="25339" spans="1:1" hidden="1">
      <c r="A25339" s="5"/>
    </row>
    <row r="25340" spans="1:1" hidden="1">
      <c r="A25340" s="5"/>
    </row>
    <row r="25341" spans="1:1" hidden="1">
      <c r="A25341" s="5"/>
    </row>
    <row r="25342" spans="1:1" hidden="1">
      <c r="A25342" s="5"/>
    </row>
    <row r="25343" spans="1:1" hidden="1">
      <c r="A25343" s="5"/>
    </row>
    <row r="25344" spans="1:1" hidden="1">
      <c r="A25344" s="5"/>
    </row>
    <row r="25345" spans="1:1" hidden="1">
      <c r="A25345" s="5"/>
    </row>
    <row r="25346" spans="1:1" hidden="1">
      <c r="A25346" s="5"/>
    </row>
    <row r="25347" spans="1:1" hidden="1">
      <c r="A25347" s="5"/>
    </row>
    <row r="25348" spans="1:1" hidden="1">
      <c r="A25348" s="5"/>
    </row>
    <row r="25349" spans="1:1" hidden="1">
      <c r="A25349" s="5"/>
    </row>
    <row r="25350" spans="1:1" hidden="1">
      <c r="A25350" s="5"/>
    </row>
    <row r="25351" spans="1:1" hidden="1">
      <c r="A25351" s="5"/>
    </row>
    <row r="25352" spans="1:1" hidden="1">
      <c r="A25352" s="5"/>
    </row>
    <row r="25353" spans="1:1" hidden="1">
      <c r="A25353" s="5"/>
    </row>
    <row r="25354" spans="1:1" hidden="1">
      <c r="A25354" s="5"/>
    </row>
    <row r="25355" spans="1:1" hidden="1">
      <c r="A25355" s="5"/>
    </row>
    <row r="25356" spans="1:1" hidden="1">
      <c r="A25356" s="5"/>
    </row>
    <row r="25357" spans="1:1" hidden="1">
      <c r="A25357" s="5"/>
    </row>
    <row r="25358" spans="1:1" hidden="1">
      <c r="A25358" s="5"/>
    </row>
    <row r="25359" spans="1:1" hidden="1">
      <c r="A25359" s="5"/>
    </row>
    <row r="25360" spans="1:1" hidden="1">
      <c r="A25360" s="5"/>
    </row>
    <row r="25361" spans="1:1" hidden="1">
      <c r="A25361" s="5"/>
    </row>
    <row r="25362" spans="1:1" hidden="1">
      <c r="A25362" s="5"/>
    </row>
    <row r="25363" spans="1:1" hidden="1">
      <c r="A25363" s="5"/>
    </row>
    <row r="25364" spans="1:1" hidden="1">
      <c r="A25364" s="5"/>
    </row>
    <row r="25365" spans="1:1" hidden="1">
      <c r="A25365" s="5"/>
    </row>
    <row r="25366" spans="1:1" hidden="1">
      <c r="A25366" s="5"/>
    </row>
    <row r="25367" spans="1:1" hidden="1">
      <c r="A25367" s="5"/>
    </row>
    <row r="25368" spans="1:1" hidden="1">
      <c r="A25368" s="5"/>
    </row>
    <row r="25369" spans="1:1" hidden="1">
      <c r="A25369" s="5"/>
    </row>
    <row r="25370" spans="1:1" hidden="1">
      <c r="A25370" s="5"/>
    </row>
    <row r="25371" spans="1:1" hidden="1">
      <c r="A25371" s="5"/>
    </row>
    <row r="25372" spans="1:1" hidden="1">
      <c r="A25372" s="5"/>
    </row>
    <row r="25373" spans="1:1" hidden="1">
      <c r="A25373" s="5"/>
    </row>
    <row r="25374" spans="1:1" hidden="1">
      <c r="A25374" s="5"/>
    </row>
    <row r="25375" spans="1:1" hidden="1">
      <c r="A25375" s="5"/>
    </row>
    <row r="25376" spans="1:1" hidden="1">
      <c r="A25376" s="5"/>
    </row>
    <row r="25377" spans="1:1" hidden="1">
      <c r="A25377" s="5"/>
    </row>
    <row r="25378" spans="1:1" hidden="1">
      <c r="A25378" s="5"/>
    </row>
    <row r="25379" spans="1:1" hidden="1">
      <c r="A25379" s="5"/>
    </row>
    <row r="25380" spans="1:1" hidden="1">
      <c r="A25380" s="5"/>
    </row>
    <row r="25381" spans="1:1" hidden="1">
      <c r="A25381" s="5"/>
    </row>
    <row r="25382" spans="1:1" hidden="1">
      <c r="A25382" s="5"/>
    </row>
    <row r="25383" spans="1:1" hidden="1">
      <c r="A25383" s="5"/>
    </row>
    <row r="25384" spans="1:1" hidden="1">
      <c r="A25384" s="5"/>
    </row>
    <row r="25385" spans="1:1" hidden="1">
      <c r="A25385" s="5"/>
    </row>
    <row r="25386" spans="1:1" hidden="1">
      <c r="A25386" s="5"/>
    </row>
    <row r="25387" spans="1:1" hidden="1">
      <c r="A25387" s="5"/>
    </row>
    <row r="25388" spans="1:1" hidden="1">
      <c r="A25388" s="5"/>
    </row>
    <row r="25389" spans="1:1" hidden="1">
      <c r="A25389" s="5"/>
    </row>
    <row r="25390" spans="1:1" hidden="1">
      <c r="A25390" s="5"/>
    </row>
    <row r="25391" spans="1:1" hidden="1">
      <c r="A25391" s="5"/>
    </row>
    <row r="25392" spans="1:1" hidden="1">
      <c r="A25392" s="5"/>
    </row>
    <row r="25393" spans="1:1" hidden="1">
      <c r="A25393" s="5"/>
    </row>
    <row r="25394" spans="1:1" hidden="1">
      <c r="A25394" s="5"/>
    </row>
    <row r="25395" spans="1:1" hidden="1">
      <c r="A25395" s="5"/>
    </row>
    <row r="25396" spans="1:1" hidden="1">
      <c r="A25396" s="5"/>
    </row>
    <row r="25397" spans="1:1" hidden="1">
      <c r="A25397" s="5"/>
    </row>
    <row r="25398" spans="1:1" hidden="1">
      <c r="A25398" s="5"/>
    </row>
    <row r="25399" spans="1:1" hidden="1">
      <c r="A25399" s="5"/>
    </row>
    <row r="25400" spans="1:1" hidden="1">
      <c r="A25400" s="5"/>
    </row>
    <row r="25401" spans="1:1" hidden="1">
      <c r="A25401" s="5"/>
    </row>
    <row r="25402" spans="1:1" hidden="1">
      <c r="A25402" s="5"/>
    </row>
    <row r="25403" spans="1:1" hidden="1">
      <c r="A25403" s="5"/>
    </row>
    <row r="25404" spans="1:1" hidden="1">
      <c r="A25404" s="5"/>
    </row>
    <row r="25405" spans="1:1" hidden="1">
      <c r="A25405" s="5"/>
    </row>
    <row r="25406" spans="1:1" hidden="1">
      <c r="A25406" s="5"/>
    </row>
    <row r="25407" spans="1:1" hidden="1">
      <c r="A25407" s="5"/>
    </row>
    <row r="25408" spans="1:1" hidden="1">
      <c r="A25408" s="5"/>
    </row>
    <row r="25409" spans="1:1" hidden="1">
      <c r="A25409" s="5"/>
    </row>
    <row r="25410" spans="1:1" hidden="1">
      <c r="A25410" s="5"/>
    </row>
    <row r="25411" spans="1:1" hidden="1">
      <c r="A25411" s="5"/>
    </row>
    <row r="25412" spans="1:1" hidden="1">
      <c r="A25412" s="5"/>
    </row>
    <row r="25413" spans="1:1" hidden="1">
      <c r="A25413" s="5"/>
    </row>
    <row r="25414" spans="1:1" hidden="1">
      <c r="A25414" s="5"/>
    </row>
    <row r="25415" spans="1:1" hidden="1">
      <c r="A25415" s="5"/>
    </row>
    <row r="25416" spans="1:1" hidden="1">
      <c r="A25416" s="5"/>
    </row>
    <row r="25417" spans="1:1" hidden="1">
      <c r="A25417" s="5"/>
    </row>
    <row r="25418" spans="1:1" hidden="1">
      <c r="A25418" s="5"/>
    </row>
    <row r="25419" spans="1:1" hidden="1">
      <c r="A25419" s="5"/>
    </row>
    <row r="25420" spans="1:1" hidden="1">
      <c r="A25420" s="5"/>
    </row>
    <row r="25421" spans="1:1" hidden="1">
      <c r="A25421" s="5"/>
    </row>
    <row r="25422" spans="1:1" hidden="1">
      <c r="A25422" s="5"/>
    </row>
    <row r="25423" spans="1:1" hidden="1">
      <c r="A25423" s="5"/>
    </row>
    <row r="25424" spans="1:1" hidden="1">
      <c r="A25424" s="5"/>
    </row>
    <row r="25425" spans="1:1" hidden="1">
      <c r="A25425" s="5"/>
    </row>
    <row r="25426" spans="1:1" hidden="1">
      <c r="A25426" s="5"/>
    </row>
    <row r="25427" spans="1:1" hidden="1">
      <c r="A25427" s="5"/>
    </row>
    <row r="25428" spans="1:1" hidden="1">
      <c r="A25428" s="5"/>
    </row>
    <row r="25429" spans="1:1" hidden="1">
      <c r="A25429" s="5"/>
    </row>
    <row r="25430" spans="1:1" hidden="1">
      <c r="A25430" s="5"/>
    </row>
    <row r="25431" spans="1:1" hidden="1">
      <c r="A25431" s="5"/>
    </row>
    <row r="25432" spans="1:1" hidden="1">
      <c r="A25432" s="5"/>
    </row>
    <row r="25433" spans="1:1" hidden="1">
      <c r="A25433" s="5"/>
    </row>
    <row r="25434" spans="1:1" hidden="1">
      <c r="A25434" s="5"/>
    </row>
    <row r="25435" spans="1:1" hidden="1">
      <c r="A25435" s="5"/>
    </row>
    <row r="25436" spans="1:1" hidden="1">
      <c r="A25436" s="5"/>
    </row>
    <row r="25437" spans="1:1" hidden="1">
      <c r="A25437" s="5"/>
    </row>
    <row r="25438" spans="1:1" hidden="1">
      <c r="A25438" s="5"/>
    </row>
    <row r="25439" spans="1:1" hidden="1">
      <c r="A25439" s="5"/>
    </row>
    <row r="25440" spans="1:1" hidden="1">
      <c r="A25440" s="5"/>
    </row>
    <row r="25441" spans="1:1" hidden="1">
      <c r="A25441" s="5"/>
    </row>
    <row r="25442" spans="1:1" hidden="1">
      <c r="A25442" s="5"/>
    </row>
    <row r="25443" spans="1:1" hidden="1">
      <c r="A25443" s="5"/>
    </row>
    <row r="25444" spans="1:1" hidden="1">
      <c r="A25444" s="5"/>
    </row>
    <row r="25445" spans="1:1" hidden="1">
      <c r="A25445" s="5"/>
    </row>
    <row r="25446" spans="1:1" hidden="1">
      <c r="A25446" s="5"/>
    </row>
    <row r="25447" spans="1:1" hidden="1">
      <c r="A25447" s="5"/>
    </row>
    <row r="25448" spans="1:1" hidden="1">
      <c r="A25448" s="5"/>
    </row>
    <row r="25449" spans="1:1" hidden="1">
      <c r="A25449" s="5"/>
    </row>
    <row r="25450" spans="1:1" hidden="1">
      <c r="A25450" s="5"/>
    </row>
    <row r="25451" spans="1:1" hidden="1">
      <c r="A25451" s="5"/>
    </row>
    <row r="25452" spans="1:1" hidden="1">
      <c r="A25452" s="5"/>
    </row>
    <row r="25453" spans="1:1" hidden="1">
      <c r="A25453" s="5"/>
    </row>
    <row r="25454" spans="1:1" hidden="1">
      <c r="A25454" s="5"/>
    </row>
    <row r="25455" spans="1:1" hidden="1">
      <c r="A25455" s="5"/>
    </row>
    <row r="25456" spans="1:1" hidden="1">
      <c r="A25456" s="5"/>
    </row>
    <row r="25457" spans="1:1" hidden="1">
      <c r="A25457" s="5"/>
    </row>
    <row r="25458" spans="1:1" hidden="1">
      <c r="A25458" s="5"/>
    </row>
    <row r="25459" spans="1:1" hidden="1">
      <c r="A25459" s="5"/>
    </row>
    <row r="25460" spans="1:1" hidden="1">
      <c r="A25460" s="5"/>
    </row>
    <row r="25461" spans="1:1" hidden="1">
      <c r="A25461" s="5"/>
    </row>
    <row r="25462" spans="1:1" hidden="1">
      <c r="A25462" s="5"/>
    </row>
    <row r="25463" spans="1:1" hidden="1">
      <c r="A25463" s="5"/>
    </row>
    <row r="25464" spans="1:1" hidden="1">
      <c r="A25464" s="5"/>
    </row>
    <row r="25465" spans="1:1" hidden="1">
      <c r="A25465" s="5"/>
    </row>
    <row r="25466" spans="1:1" hidden="1">
      <c r="A25466" s="5"/>
    </row>
    <row r="25467" spans="1:1" hidden="1">
      <c r="A25467" s="5"/>
    </row>
    <row r="25468" spans="1:1" hidden="1">
      <c r="A25468" s="5"/>
    </row>
    <row r="25469" spans="1:1" hidden="1">
      <c r="A25469" s="5"/>
    </row>
    <row r="25470" spans="1:1" hidden="1">
      <c r="A25470" s="5"/>
    </row>
    <row r="25471" spans="1:1" hidden="1">
      <c r="A25471" s="5"/>
    </row>
    <row r="25472" spans="1:1" hidden="1">
      <c r="A25472" s="5"/>
    </row>
    <row r="25473" spans="1:1" hidden="1">
      <c r="A25473" s="5"/>
    </row>
    <row r="25474" spans="1:1" hidden="1">
      <c r="A25474" s="5"/>
    </row>
    <row r="25475" spans="1:1" hidden="1">
      <c r="A25475" s="5"/>
    </row>
    <row r="25476" spans="1:1" hidden="1">
      <c r="A25476" s="5"/>
    </row>
    <row r="25477" spans="1:1" hidden="1">
      <c r="A25477" s="5"/>
    </row>
    <row r="25478" spans="1:1" hidden="1">
      <c r="A25478" s="5"/>
    </row>
    <row r="25479" spans="1:1" hidden="1">
      <c r="A25479" s="5"/>
    </row>
    <row r="25480" spans="1:1" hidden="1">
      <c r="A25480" s="5"/>
    </row>
    <row r="25481" spans="1:1" hidden="1">
      <c r="A25481" s="5"/>
    </row>
    <row r="25482" spans="1:1" hidden="1">
      <c r="A25482" s="5"/>
    </row>
    <row r="25483" spans="1:1" hidden="1">
      <c r="A25483" s="5"/>
    </row>
    <row r="25484" spans="1:1" hidden="1">
      <c r="A25484" s="5"/>
    </row>
    <row r="25485" spans="1:1" hidden="1">
      <c r="A25485" s="5"/>
    </row>
    <row r="25486" spans="1:1" hidden="1">
      <c r="A25486" s="5"/>
    </row>
    <row r="25487" spans="1:1" hidden="1">
      <c r="A25487" s="5"/>
    </row>
    <row r="25488" spans="1:1" hidden="1">
      <c r="A25488" s="5"/>
    </row>
    <row r="25489" spans="1:1" hidden="1">
      <c r="A25489" s="5"/>
    </row>
    <row r="25490" spans="1:1" hidden="1">
      <c r="A25490" s="5"/>
    </row>
    <row r="25491" spans="1:1" hidden="1">
      <c r="A25491" s="5"/>
    </row>
    <row r="25492" spans="1:1" hidden="1">
      <c r="A25492" s="5"/>
    </row>
    <row r="25493" spans="1:1" hidden="1">
      <c r="A25493" s="5"/>
    </row>
    <row r="25494" spans="1:1" hidden="1">
      <c r="A25494" s="5"/>
    </row>
    <row r="25495" spans="1:1" hidden="1">
      <c r="A25495" s="5"/>
    </row>
    <row r="25496" spans="1:1" hidden="1">
      <c r="A25496" s="5"/>
    </row>
    <row r="25497" spans="1:1" hidden="1">
      <c r="A25497" s="5"/>
    </row>
    <row r="25498" spans="1:1" hidden="1">
      <c r="A25498" s="5"/>
    </row>
    <row r="25499" spans="1:1" hidden="1">
      <c r="A25499" s="5"/>
    </row>
    <row r="25500" spans="1:1" hidden="1">
      <c r="A25500" s="5"/>
    </row>
    <row r="25501" spans="1:1" hidden="1">
      <c r="A25501" s="5"/>
    </row>
    <row r="25502" spans="1:1" hidden="1">
      <c r="A25502" s="5"/>
    </row>
    <row r="25503" spans="1:1" hidden="1">
      <c r="A25503" s="5"/>
    </row>
    <row r="25504" spans="1:1" hidden="1">
      <c r="A25504" s="5"/>
    </row>
    <row r="25505" spans="1:1" hidden="1">
      <c r="A25505" s="5"/>
    </row>
    <row r="25506" spans="1:1" hidden="1">
      <c r="A25506" s="5"/>
    </row>
    <row r="25507" spans="1:1" hidden="1">
      <c r="A25507" s="5"/>
    </row>
    <row r="25508" spans="1:1" hidden="1">
      <c r="A25508" s="5"/>
    </row>
    <row r="25509" spans="1:1" hidden="1">
      <c r="A25509" s="5"/>
    </row>
    <row r="25510" spans="1:1" hidden="1">
      <c r="A25510" s="5"/>
    </row>
    <row r="25511" spans="1:1" hidden="1">
      <c r="A25511" s="5"/>
    </row>
    <row r="25512" spans="1:1" hidden="1">
      <c r="A25512" s="5"/>
    </row>
    <row r="25513" spans="1:1" hidden="1">
      <c r="A25513" s="5"/>
    </row>
    <row r="25514" spans="1:1" hidden="1">
      <c r="A25514" s="5"/>
    </row>
    <row r="25515" spans="1:1" hidden="1">
      <c r="A25515" s="5"/>
    </row>
    <row r="25516" spans="1:1" hidden="1">
      <c r="A25516" s="5"/>
    </row>
    <row r="25517" spans="1:1" hidden="1">
      <c r="A25517" s="5"/>
    </row>
    <row r="25518" spans="1:1" hidden="1">
      <c r="A25518" s="5"/>
    </row>
    <row r="25519" spans="1:1" hidden="1">
      <c r="A25519" s="5"/>
    </row>
    <row r="25520" spans="1:1" hidden="1">
      <c r="A25520" s="5"/>
    </row>
    <row r="25521" spans="1:1" hidden="1">
      <c r="A25521" s="5"/>
    </row>
    <row r="25522" spans="1:1" hidden="1">
      <c r="A25522" s="5"/>
    </row>
    <row r="25523" spans="1:1" hidden="1">
      <c r="A25523" s="5"/>
    </row>
    <row r="25524" spans="1:1" hidden="1">
      <c r="A25524" s="5"/>
    </row>
    <row r="25525" spans="1:1" hidden="1">
      <c r="A25525" s="5"/>
    </row>
    <row r="25526" spans="1:1" hidden="1">
      <c r="A25526" s="5"/>
    </row>
    <row r="25527" spans="1:1" hidden="1">
      <c r="A25527" s="5"/>
    </row>
    <row r="25528" spans="1:1" hidden="1">
      <c r="A25528" s="5"/>
    </row>
    <row r="25529" spans="1:1" hidden="1">
      <c r="A25529" s="5"/>
    </row>
    <row r="25530" spans="1:1" hidden="1">
      <c r="A25530" s="5"/>
    </row>
    <row r="25531" spans="1:1" hidden="1">
      <c r="A25531" s="5"/>
    </row>
    <row r="25532" spans="1:1" hidden="1">
      <c r="A25532" s="5"/>
    </row>
    <row r="25533" spans="1:1" hidden="1">
      <c r="A25533" s="5"/>
    </row>
    <row r="25534" spans="1:1" hidden="1">
      <c r="A25534" s="5"/>
    </row>
    <row r="25535" spans="1:1" hidden="1">
      <c r="A25535" s="5"/>
    </row>
    <row r="25536" spans="1:1" hidden="1">
      <c r="A25536" s="5"/>
    </row>
    <row r="25537" spans="1:1" hidden="1">
      <c r="A25537" s="5"/>
    </row>
    <row r="25538" spans="1:1" hidden="1">
      <c r="A25538" s="5"/>
    </row>
    <row r="25539" spans="1:1" hidden="1">
      <c r="A25539" s="5"/>
    </row>
    <row r="25540" spans="1:1" hidden="1">
      <c r="A25540" s="5"/>
    </row>
    <row r="25541" spans="1:1" hidden="1">
      <c r="A25541" s="5"/>
    </row>
    <row r="25542" spans="1:1" hidden="1">
      <c r="A25542" s="5"/>
    </row>
    <row r="25543" spans="1:1" hidden="1">
      <c r="A25543" s="5"/>
    </row>
    <row r="25544" spans="1:1" hidden="1">
      <c r="A25544" s="5"/>
    </row>
    <row r="25545" spans="1:1" hidden="1">
      <c r="A25545" s="5"/>
    </row>
    <row r="25546" spans="1:1" hidden="1">
      <c r="A25546" s="5"/>
    </row>
    <row r="25547" spans="1:1" hidden="1">
      <c r="A25547" s="5"/>
    </row>
    <row r="25548" spans="1:1" hidden="1">
      <c r="A25548" s="5"/>
    </row>
    <row r="25549" spans="1:1" hidden="1">
      <c r="A25549" s="5"/>
    </row>
    <row r="25550" spans="1:1" hidden="1">
      <c r="A25550" s="5"/>
    </row>
    <row r="25551" spans="1:1" hidden="1">
      <c r="A25551" s="5"/>
    </row>
    <row r="25552" spans="1:1" hidden="1">
      <c r="A25552" s="5"/>
    </row>
    <row r="25553" spans="1:1" hidden="1">
      <c r="A25553" s="5"/>
    </row>
    <row r="25554" spans="1:1" hidden="1">
      <c r="A25554" s="5"/>
    </row>
    <row r="25555" spans="1:1" hidden="1">
      <c r="A25555" s="5"/>
    </row>
    <row r="25556" spans="1:1" hidden="1">
      <c r="A25556" s="5"/>
    </row>
    <row r="25557" spans="1:1" hidden="1">
      <c r="A25557" s="5"/>
    </row>
    <row r="25558" spans="1:1" hidden="1">
      <c r="A25558" s="5"/>
    </row>
    <row r="25559" spans="1:1" hidden="1">
      <c r="A25559" s="5"/>
    </row>
    <row r="25560" spans="1:1" hidden="1">
      <c r="A25560" s="5"/>
    </row>
    <row r="25561" spans="1:1" hidden="1">
      <c r="A25561" s="5"/>
    </row>
    <row r="25562" spans="1:1" hidden="1">
      <c r="A25562" s="5"/>
    </row>
    <row r="25563" spans="1:1" hidden="1">
      <c r="A25563" s="5"/>
    </row>
    <row r="25564" spans="1:1" hidden="1">
      <c r="A25564" s="5"/>
    </row>
    <row r="25565" spans="1:1" hidden="1">
      <c r="A25565" s="5"/>
    </row>
    <row r="25566" spans="1:1" hidden="1">
      <c r="A25566" s="5"/>
    </row>
    <row r="25567" spans="1:1" hidden="1">
      <c r="A25567" s="5"/>
    </row>
    <row r="25568" spans="1:1" hidden="1">
      <c r="A25568" s="5"/>
    </row>
    <row r="25569" spans="1:1" hidden="1">
      <c r="A25569" s="5"/>
    </row>
    <row r="25570" spans="1:1" hidden="1">
      <c r="A25570" s="5"/>
    </row>
    <row r="25571" spans="1:1" hidden="1">
      <c r="A25571" s="5"/>
    </row>
    <row r="25572" spans="1:1" hidden="1">
      <c r="A25572" s="5"/>
    </row>
    <row r="25573" spans="1:1" hidden="1">
      <c r="A25573" s="5"/>
    </row>
    <row r="25574" spans="1:1" hidden="1">
      <c r="A25574" s="5"/>
    </row>
    <row r="25575" spans="1:1" hidden="1">
      <c r="A25575" s="5"/>
    </row>
    <row r="25576" spans="1:1" hidden="1">
      <c r="A25576" s="5"/>
    </row>
    <row r="25577" spans="1:1" hidden="1">
      <c r="A25577" s="5"/>
    </row>
    <row r="25578" spans="1:1" hidden="1">
      <c r="A25578" s="5"/>
    </row>
    <row r="25579" spans="1:1" hidden="1">
      <c r="A25579" s="5"/>
    </row>
    <row r="25580" spans="1:1" hidden="1">
      <c r="A25580" s="5"/>
    </row>
    <row r="25581" spans="1:1" hidden="1">
      <c r="A25581" s="5"/>
    </row>
    <row r="25582" spans="1:1" hidden="1">
      <c r="A25582" s="5"/>
    </row>
    <row r="25583" spans="1:1" hidden="1">
      <c r="A25583" s="5"/>
    </row>
    <row r="25584" spans="1:1" hidden="1">
      <c r="A25584" s="5"/>
    </row>
    <row r="25585" spans="1:1" hidden="1">
      <c r="A25585" s="5"/>
    </row>
    <row r="25586" spans="1:1" hidden="1">
      <c r="A25586" s="5"/>
    </row>
    <row r="25587" spans="1:1" hidden="1">
      <c r="A25587" s="5"/>
    </row>
    <row r="25588" spans="1:1" hidden="1">
      <c r="A25588" s="5"/>
    </row>
    <row r="25589" spans="1:1" hidden="1">
      <c r="A25589" s="5"/>
    </row>
    <row r="25590" spans="1:1" hidden="1">
      <c r="A25590" s="5"/>
    </row>
    <row r="25591" spans="1:1" hidden="1">
      <c r="A25591" s="5"/>
    </row>
    <row r="25592" spans="1:1" hidden="1">
      <c r="A25592" s="5"/>
    </row>
    <row r="25593" spans="1:1" hidden="1">
      <c r="A25593" s="5"/>
    </row>
    <row r="25594" spans="1:1" hidden="1">
      <c r="A25594" s="5"/>
    </row>
    <row r="25595" spans="1:1" hidden="1">
      <c r="A25595" s="5"/>
    </row>
    <row r="25596" spans="1:1" hidden="1">
      <c r="A25596" s="5"/>
    </row>
    <row r="25597" spans="1:1" hidden="1">
      <c r="A25597" s="5"/>
    </row>
    <row r="25598" spans="1:1" hidden="1">
      <c r="A25598" s="5"/>
    </row>
    <row r="25599" spans="1:1" hidden="1">
      <c r="A25599" s="5"/>
    </row>
    <row r="25600" spans="1:1" hidden="1">
      <c r="A25600" s="5"/>
    </row>
    <row r="25601" spans="1:1" hidden="1">
      <c r="A25601" s="5"/>
    </row>
    <row r="25602" spans="1:1" hidden="1">
      <c r="A25602" s="5"/>
    </row>
    <row r="25603" spans="1:1" hidden="1">
      <c r="A25603" s="5"/>
    </row>
    <row r="25604" spans="1:1" hidden="1">
      <c r="A25604" s="5"/>
    </row>
    <row r="25605" spans="1:1" hidden="1">
      <c r="A25605" s="5"/>
    </row>
    <row r="25606" spans="1:1" hidden="1">
      <c r="A25606" s="5"/>
    </row>
    <row r="25607" spans="1:1" hidden="1">
      <c r="A25607" s="5"/>
    </row>
    <row r="25608" spans="1:1" hidden="1">
      <c r="A25608" s="5"/>
    </row>
    <row r="25609" spans="1:1" hidden="1">
      <c r="A25609" s="5"/>
    </row>
    <row r="25610" spans="1:1" hidden="1">
      <c r="A25610" s="5"/>
    </row>
    <row r="25611" spans="1:1" hidden="1">
      <c r="A25611" s="5"/>
    </row>
    <row r="25612" spans="1:1" hidden="1">
      <c r="A25612" s="5"/>
    </row>
    <row r="25613" spans="1:1" hidden="1">
      <c r="A25613" s="5"/>
    </row>
    <row r="25614" spans="1:1" hidden="1">
      <c r="A25614" s="5"/>
    </row>
    <row r="25615" spans="1:1" hidden="1">
      <c r="A25615" s="5"/>
    </row>
    <row r="25616" spans="1:1" hidden="1">
      <c r="A25616" s="5"/>
    </row>
    <row r="25617" spans="1:1" hidden="1">
      <c r="A25617" s="5"/>
    </row>
    <row r="25618" spans="1:1" hidden="1">
      <c r="A25618" s="5"/>
    </row>
    <row r="25619" spans="1:1" hidden="1">
      <c r="A25619" s="5"/>
    </row>
    <row r="25620" spans="1:1" hidden="1">
      <c r="A25620" s="5"/>
    </row>
    <row r="25621" spans="1:1" hidden="1">
      <c r="A25621" s="5"/>
    </row>
    <row r="25622" spans="1:1" hidden="1">
      <c r="A25622" s="5"/>
    </row>
    <row r="25623" spans="1:1" hidden="1">
      <c r="A25623" s="5"/>
    </row>
    <row r="25624" spans="1:1" hidden="1">
      <c r="A25624" s="5"/>
    </row>
    <row r="25625" spans="1:1" hidden="1">
      <c r="A25625" s="5"/>
    </row>
    <row r="25626" spans="1:1" hidden="1">
      <c r="A25626" s="5"/>
    </row>
    <row r="25627" spans="1:1" hidden="1">
      <c r="A25627" s="5"/>
    </row>
    <row r="25628" spans="1:1" hidden="1">
      <c r="A25628" s="5"/>
    </row>
    <row r="25629" spans="1:1" hidden="1">
      <c r="A25629" s="5"/>
    </row>
    <row r="25630" spans="1:1" hidden="1">
      <c r="A25630" s="5"/>
    </row>
    <row r="25631" spans="1:1" hidden="1">
      <c r="A25631" s="5"/>
    </row>
    <row r="25632" spans="1:1" hidden="1">
      <c r="A25632" s="5"/>
    </row>
    <row r="25633" spans="1:1" hidden="1">
      <c r="A25633" s="5"/>
    </row>
    <row r="25634" spans="1:1" hidden="1">
      <c r="A25634" s="5"/>
    </row>
    <row r="25635" spans="1:1" hidden="1">
      <c r="A25635" s="5"/>
    </row>
    <row r="25636" spans="1:1" hidden="1">
      <c r="A25636" s="5"/>
    </row>
    <row r="25637" spans="1:1" hidden="1">
      <c r="A25637" s="5"/>
    </row>
    <row r="25638" spans="1:1" hidden="1">
      <c r="A25638" s="5"/>
    </row>
    <row r="25639" spans="1:1" hidden="1">
      <c r="A25639" s="5"/>
    </row>
    <row r="25640" spans="1:1" hidden="1">
      <c r="A25640" s="5"/>
    </row>
    <row r="25641" spans="1:1" hidden="1">
      <c r="A25641" s="5"/>
    </row>
    <row r="25642" spans="1:1" hidden="1">
      <c r="A25642" s="5"/>
    </row>
    <row r="25643" spans="1:1" hidden="1">
      <c r="A25643" s="5"/>
    </row>
    <row r="25644" spans="1:1" hidden="1">
      <c r="A25644" s="5"/>
    </row>
    <row r="25645" spans="1:1" hidden="1">
      <c r="A25645" s="5"/>
    </row>
    <row r="25646" spans="1:1" hidden="1">
      <c r="A25646" s="5"/>
    </row>
    <row r="25647" spans="1:1" hidden="1">
      <c r="A25647" s="5"/>
    </row>
    <row r="25648" spans="1:1" hidden="1">
      <c r="A25648" s="5"/>
    </row>
    <row r="25649" spans="1:1" hidden="1">
      <c r="A25649" s="5"/>
    </row>
    <row r="25650" spans="1:1" hidden="1">
      <c r="A25650" s="5"/>
    </row>
    <row r="25651" spans="1:1" hidden="1">
      <c r="A25651" s="5"/>
    </row>
    <row r="25652" spans="1:1" hidden="1">
      <c r="A25652" s="5"/>
    </row>
    <row r="25653" spans="1:1" hidden="1">
      <c r="A25653" s="5"/>
    </row>
    <row r="25654" spans="1:1" hidden="1">
      <c r="A25654" s="5"/>
    </row>
    <row r="25655" spans="1:1" hidden="1">
      <c r="A25655" s="5"/>
    </row>
    <row r="25656" spans="1:1" hidden="1">
      <c r="A25656" s="5"/>
    </row>
    <row r="25657" spans="1:1" hidden="1">
      <c r="A25657" s="5"/>
    </row>
    <row r="25658" spans="1:1" hidden="1">
      <c r="A25658" s="5"/>
    </row>
    <row r="25659" spans="1:1" hidden="1">
      <c r="A25659" s="5"/>
    </row>
    <row r="25660" spans="1:1" hidden="1">
      <c r="A25660" s="5"/>
    </row>
    <row r="25661" spans="1:1" hidden="1">
      <c r="A25661" s="5"/>
    </row>
    <row r="25662" spans="1:1" hidden="1">
      <c r="A25662" s="5"/>
    </row>
    <row r="25663" spans="1:1" hidden="1">
      <c r="A25663" s="5"/>
    </row>
    <row r="25664" spans="1:1" hidden="1">
      <c r="A25664" s="5"/>
    </row>
    <row r="25665" spans="1:1" hidden="1">
      <c r="A25665" s="5"/>
    </row>
    <row r="25666" spans="1:1" hidden="1">
      <c r="A25666" s="5"/>
    </row>
    <row r="25667" spans="1:1" hidden="1">
      <c r="A25667" s="5"/>
    </row>
    <row r="25668" spans="1:1" hidden="1">
      <c r="A25668" s="5"/>
    </row>
    <row r="25669" spans="1:1" hidden="1">
      <c r="A25669" s="5"/>
    </row>
    <row r="25670" spans="1:1" hidden="1">
      <c r="A25670" s="5"/>
    </row>
    <row r="25671" spans="1:1" hidden="1">
      <c r="A25671" s="5"/>
    </row>
    <row r="25672" spans="1:1" hidden="1">
      <c r="A25672" s="5"/>
    </row>
    <row r="25673" spans="1:1" hidden="1">
      <c r="A25673" s="5"/>
    </row>
    <row r="25674" spans="1:1" hidden="1">
      <c r="A25674" s="5"/>
    </row>
    <row r="25675" spans="1:1" hidden="1">
      <c r="A25675" s="5"/>
    </row>
    <row r="25676" spans="1:1" hidden="1">
      <c r="A25676" s="5"/>
    </row>
    <row r="25677" spans="1:1" hidden="1">
      <c r="A25677" s="5"/>
    </row>
    <row r="25678" spans="1:1" hidden="1">
      <c r="A25678" s="5"/>
    </row>
    <row r="25679" spans="1:1" hidden="1">
      <c r="A25679" s="5"/>
    </row>
    <row r="25680" spans="1:1" hidden="1">
      <c r="A25680" s="5"/>
    </row>
    <row r="25681" spans="1:1" hidden="1">
      <c r="A25681" s="5"/>
    </row>
    <row r="25682" spans="1:1" hidden="1">
      <c r="A25682" s="5"/>
    </row>
    <row r="25683" spans="1:1" hidden="1">
      <c r="A25683" s="5"/>
    </row>
    <row r="25684" spans="1:1" hidden="1">
      <c r="A25684" s="5"/>
    </row>
    <row r="25685" spans="1:1" hidden="1">
      <c r="A25685" s="5"/>
    </row>
    <row r="25686" spans="1:1" hidden="1">
      <c r="A25686" s="5"/>
    </row>
    <row r="25687" spans="1:1" hidden="1">
      <c r="A25687" s="5"/>
    </row>
    <row r="25688" spans="1:1" hidden="1">
      <c r="A25688" s="5"/>
    </row>
    <row r="25689" spans="1:1" hidden="1">
      <c r="A25689" s="5"/>
    </row>
    <row r="25690" spans="1:1" hidden="1">
      <c r="A25690" s="5"/>
    </row>
    <row r="25691" spans="1:1" hidden="1">
      <c r="A25691" s="5"/>
    </row>
    <row r="25692" spans="1:1" hidden="1">
      <c r="A25692" s="5"/>
    </row>
    <row r="25693" spans="1:1" hidden="1">
      <c r="A25693" s="5"/>
    </row>
    <row r="25694" spans="1:1" hidden="1">
      <c r="A25694" s="5"/>
    </row>
    <row r="25695" spans="1:1" hidden="1">
      <c r="A25695" s="5"/>
    </row>
    <row r="25696" spans="1:1" hidden="1">
      <c r="A25696" s="5"/>
    </row>
    <row r="25697" spans="1:1" hidden="1">
      <c r="A25697" s="5"/>
    </row>
    <row r="25698" spans="1:1" hidden="1">
      <c r="A25698" s="5"/>
    </row>
    <row r="25699" spans="1:1" hidden="1">
      <c r="A25699" s="5"/>
    </row>
    <row r="25700" spans="1:1" hidden="1">
      <c r="A25700" s="5"/>
    </row>
    <row r="25701" spans="1:1" hidden="1">
      <c r="A25701" s="5"/>
    </row>
    <row r="25702" spans="1:1" hidden="1">
      <c r="A25702" s="5"/>
    </row>
    <row r="25703" spans="1:1" hidden="1">
      <c r="A25703" s="5"/>
    </row>
    <row r="25704" spans="1:1" hidden="1">
      <c r="A25704" s="5"/>
    </row>
    <row r="25705" spans="1:1" hidden="1">
      <c r="A25705" s="5"/>
    </row>
    <row r="25706" spans="1:1" hidden="1">
      <c r="A25706" s="5"/>
    </row>
    <row r="25707" spans="1:1" hidden="1">
      <c r="A25707" s="5"/>
    </row>
    <row r="25708" spans="1:1" hidden="1">
      <c r="A25708" s="5"/>
    </row>
    <row r="25709" spans="1:1" hidden="1">
      <c r="A25709" s="5"/>
    </row>
    <row r="25710" spans="1:1" hidden="1">
      <c r="A25710" s="5"/>
    </row>
    <row r="25711" spans="1:1" hidden="1">
      <c r="A25711" s="5"/>
    </row>
    <row r="25712" spans="1:1" hidden="1">
      <c r="A25712" s="5"/>
    </row>
    <row r="25713" spans="1:1" hidden="1">
      <c r="A25713" s="5"/>
    </row>
    <row r="25714" spans="1:1" hidden="1">
      <c r="A25714" s="5"/>
    </row>
    <row r="25715" spans="1:1" hidden="1">
      <c r="A25715" s="5"/>
    </row>
    <row r="25716" spans="1:1" hidden="1">
      <c r="A25716" s="5"/>
    </row>
    <row r="25717" spans="1:1" hidden="1">
      <c r="A25717" s="5"/>
    </row>
    <row r="25718" spans="1:1" hidden="1">
      <c r="A25718" s="5"/>
    </row>
    <row r="25719" spans="1:1" hidden="1">
      <c r="A25719" s="5"/>
    </row>
    <row r="25720" spans="1:1" hidden="1">
      <c r="A25720" s="5"/>
    </row>
    <row r="25721" spans="1:1" hidden="1">
      <c r="A25721" s="5"/>
    </row>
    <row r="25722" spans="1:1" hidden="1">
      <c r="A25722" s="5"/>
    </row>
    <row r="25723" spans="1:1" hidden="1">
      <c r="A25723" s="5"/>
    </row>
    <row r="25724" spans="1:1" hidden="1">
      <c r="A25724" s="5"/>
    </row>
    <row r="25725" spans="1:1" hidden="1">
      <c r="A25725" s="5"/>
    </row>
    <row r="25726" spans="1:1" hidden="1">
      <c r="A25726" s="5"/>
    </row>
    <row r="25727" spans="1:1" hidden="1">
      <c r="A25727" s="5"/>
    </row>
    <row r="25728" spans="1:1" hidden="1">
      <c r="A25728" s="5"/>
    </row>
    <row r="25729" spans="1:1" hidden="1">
      <c r="A25729" s="5"/>
    </row>
    <row r="25730" spans="1:1" hidden="1">
      <c r="A25730" s="5"/>
    </row>
    <row r="25731" spans="1:1" hidden="1">
      <c r="A25731" s="5"/>
    </row>
    <row r="25732" spans="1:1" hidden="1">
      <c r="A25732" s="5"/>
    </row>
    <row r="25733" spans="1:1" hidden="1">
      <c r="A25733" s="5"/>
    </row>
    <row r="25734" spans="1:1" hidden="1">
      <c r="A25734" s="5"/>
    </row>
    <row r="25735" spans="1:1" hidden="1">
      <c r="A25735" s="5"/>
    </row>
    <row r="25736" spans="1:1" hidden="1">
      <c r="A25736" s="5"/>
    </row>
    <row r="25737" spans="1:1" hidden="1">
      <c r="A25737" s="5"/>
    </row>
    <row r="25738" spans="1:1" hidden="1">
      <c r="A25738" s="5"/>
    </row>
    <row r="25739" spans="1:1" hidden="1">
      <c r="A25739" s="5"/>
    </row>
    <row r="25740" spans="1:1" hidden="1">
      <c r="A25740" s="5"/>
    </row>
    <row r="25741" spans="1:1" hidden="1">
      <c r="A25741" s="5"/>
    </row>
    <row r="25742" spans="1:1" hidden="1">
      <c r="A25742" s="5"/>
    </row>
    <row r="25743" spans="1:1" hidden="1">
      <c r="A25743" s="5"/>
    </row>
    <row r="25744" spans="1:1" hidden="1">
      <c r="A25744" s="5"/>
    </row>
    <row r="25745" spans="1:1" hidden="1">
      <c r="A25745" s="5"/>
    </row>
    <row r="25746" spans="1:1" hidden="1">
      <c r="A25746" s="5"/>
    </row>
    <row r="25747" spans="1:1" hidden="1">
      <c r="A25747" s="5"/>
    </row>
    <row r="25748" spans="1:1" hidden="1">
      <c r="A25748" s="5"/>
    </row>
    <row r="25749" spans="1:1" hidden="1">
      <c r="A25749" s="5"/>
    </row>
    <row r="25750" spans="1:1" hidden="1">
      <c r="A25750" s="5"/>
    </row>
    <row r="25751" spans="1:1" hidden="1">
      <c r="A25751" s="5"/>
    </row>
    <row r="25752" spans="1:1" hidden="1">
      <c r="A25752" s="5"/>
    </row>
    <row r="25753" spans="1:1" hidden="1">
      <c r="A25753" s="5"/>
    </row>
    <row r="25754" spans="1:1" hidden="1">
      <c r="A25754" s="5"/>
    </row>
    <row r="25755" spans="1:1" hidden="1">
      <c r="A25755" s="5"/>
    </row>
    <row r="25756" spans="1:1" hidden="1">
      <c r="A25756" s="5"/>
    </row>
    <row r="25757" spans="1:1" hidden="1">
      <c r="A25757" s="5"/>
    </row>
    <row r="25758" spans="1:1" hidden="1">
      <c r="A25758" s="5"/>
    </row>
    <row r="25759" spans="1:1" hidden="1">
      <c r="A25759" s="5"/>
    </row>
    <row r="25760" spans="1:1" hidden="1">
      <c r="A25760" s="5"/>
    </row>
    <row r="25761" spans="1:1" hidden="1">
      <c r="A25761" s="5"/>
    </row>
    <row r="25762" spans="1:1" hidden="1">
      <c r="A25762" s="5"/>
    </row>
    <row r="25763" spans="1:1" hidden="1">
      <c r="A25763" s="5"/>
    </row>
    <row r="25764" spans="1:1" hidden="1">
      <c r="A25764" s="5"/>
    </row>
    <row r="25765" spans="1:1" hidden="1">
      <c r="A25765" s="5"/>
    </row>
    <row r="25766" spans="1:1" hidden="1">
      <c r="A25766" s="5"/>
    </row>
    <row r="25767" spans="1:1" hidden="1">
      <c r="A25767" s="5"/>
    </row>
    <row r="25768" spans="1:1" hidden="1">
      <c r="A25768" s="5"/>
    </row>
    <row r="25769" spans="1:1" hidden="1">
      <c r="A25769" s="5"/>
    </row>
    <row r="25770" spans="1:1" hidden="1">
      <c r="A25770" s="5"/>
    </row>
    <row r="25771" spans="1:1" hidden="1">
      <c r="A25771" s="5"/>
    </row>
    <row r="25772" spans="1:1" hidden="1">
      <c r="A25772" s="5"/>
    </row>
    <row r="25773" spans="1:1" hidden="1">
      <c r="A25773" s="5"/>
    </row>
    <row r="25774" spans="1:1" hidden="1">
      <c r="A25774" s="5"/>
    </row>
    <row r="25775" spans="1:1" hidden="1">
      <c r="A25775" s="5"/>
    </row>
    <row r="25776" spans="1:1" hidden="1">
      <c r="A25776" s="5"/>
    </row>
    <row r="25777" spans="1:1" hidden="1">
      <c r="A25777" s="5"/>
    </row>
    <row r="25778" spans="1:1" hidden="1">
      <c r="A25778" s="5"/>
    </row>
    <row r="25779" spans="1:1" hidden="1">
      <c r="A25779" s="5"/>
    </row>
    <row r="25780" spans="1:1" hidden="1">
      <c r="A25780" s="5"/>
    </row>
    <row r="25781" spans="1:1" hidden="1">
      <c r="A25781" s="5"/>
    </row>
    <row r="25782" spans="1:1" hidden="1">
      <c r="A25782" s="5"/>
    </row>
    <row r="25783" spans="1:1" hidden="1">
      <c r="A25783" s="5"/>
    </row>
    <row r="25784" spans="1:1" hidden="1">
      <c r="A25784" s="5"/>
    </row>
    <row r="25785" spans="1:1" hidden="1">
      <c r="A25785" s="5"/>
    </row>
    <row r="25786" spans="1:1" hidden="1">
      <c r="A25786" s="5"/>
    </row>
    <row r="25787" spans="1:1" hidden="1">
      <c r="A25787" s="5"/>
    </row>
    <row r="25788" spans="1:1" hidden="1">
      <c r="A25788" s="5"/>
    </row>
    <row r="25789" spans="1:1" hidden="1">
      <c r="A25789" s="5"/>
    </row>
    <row r="25790" spans="1:1" hidden="1">
      <c r="A25790" s="5"/>
    </row>
    <row r="25791" spans="1:1" hidden="1">
      <c r="A25791" s="5"/>
    </row>
    <row r="25792" spans="1:1" hidden="1">
      <c r="A25792" s="5"/>
    </row>
    <row r="25793" spans="1:1" hidden="1">
      <c r="A25793" s="5"/>
    </row>
    <row r="25794" spans="1:1" hidden="1">
      <c r="A25794" s="5"/>
    </row>
    <row r="25795" spans="1:1" hidden="1">
      <c r="A25795" s="5"/>
    </row>
    <row r="25796" spans="1:1" hidden="1">
      <c r="A25796" s="5"/>
    </row>
    <row r="25797" spans="1:1" hidden="1">
      <c r="A25797" s="5"/>
    </row>
    <row r="25798" spans="1:1" hidden="1">
      <c r="A25798" s="5"/>
    </row>
    <row r="25799" spans="1:1" hidden="1">
      <c r="A25799" s="5"/>
    </row>
    <row r="25800" spans="1:1" hidden="1">
      <c r="A25800" s="5"/>
    </row>
    <row r="25801" spans="1:1" hidden="1">
      <c r="A25801" s="5"/>
    </row>
    <row r="25802" spans="1:1" hidden="1">
      <c r="A25802" s="5"/>
    </row>
    <row r="25803" spans="1:1" hidden="1">
      <c r="A25803" s="5"/>
    </row>
    <row r="25804" spans="1:1" hidden="1">
      <c r="A25804" s="5"/>
    </row>
    <row r="25805" spans="1:1" hidden="1">
      <c r="A25805" s="5"/>
    </row>
    <row r="25806" spans="1:1" hidden="1">
      <c r="A25806" s="5"/>
    </row>
    <row r="25807" spans="1:1" hidden="1">
      <c r="A25807" s="5"/>
    </row>
    <row r="25808" spans="1:1" hidden="1">
      <c r="A25808" s="5"/>
    </row>
    <row r="25809" spans="1:1" hidden="1">
      <c r="A25809" s="5"/>
    </row>
    <row r="25810" spans="1:1" hidden="1">
      <c r="A25810" s="5"/>
    </row>
    <row r="25811" spans="1:1" hidden="1">
      <c r="A25811" s="5"/>
    </row>
    <row r="25812" spans="1:1" hidden="1">
      <c r="A25812" s="5"/>
    </row>
    <row r="25813" spans="1:1" hidden="1">
      <c r="A25813" s="5"/>
    </row>
    <row r="25814" spans="1:1" hidden="1">
      <c r="A25814" s="5"/>
    </row>
    <row r="25815" spans="1:1" hidden="1">
      <c r="A25815" s="5"/>
    </row>
    <row r="25816" spans="1:1" hidden="1">
      <c r="A25816" s="5"/>
    </row>
    <row r="25817" spans="1:1" hidden="1">
      <c r="A25817" s="5"/>
    </row>
    <row r="25818" spans="1:1" hidden="1">
      <c r="A25818" s="5"/>
    </row>
    <row r="25819" spans="1:1" hidden="1">
      <c r="A25819" s="5"/>
    </row>
    <row r="25820" spans="1:1" hidden="1">
      <c r="A25820" s="5"/>
    </row>
    <row r="25821" spans="1:1" hidden="1">
      <c r="A25821" s="5"/>
    </row>
    <row r="25822" spans="1:1" hidden="1">
      <c r="A25822" s="5"/>
    </row>
    <row r="25823" spans="1:1" hidden="1">
      <c r="A25823" s="5"/>
    </row>
    <row r="25824" spans="1:1" hidden="1">
      <c r="A25824" s="5"/>
    </row>
    <row r="25825" spans="1:1" hidden="1">
      <c r="A25825" s="5"/>
    </row>
    <row r="25826" spans="1:1" hidden="1">
      <c r="A25826" s="5"/>
    </row>
    <row r="25827" spans="1:1" hidden="1">
      <c r="A25827" s="5"/>
    </row>
    <row r="25828" spans="1:1" hidden="1">
      <c r="A25828" s="5"/>
    </row>
    <row r="25829" spans="1:1" hidden="1">
      <c r="A25829" s="5"/>
    </row>
    <row r="25830" spans="1:1" hidden="1">
      <c r="A25830" s="5"/>
    </row>
    <row r="25831" spans="1:1" hidden="1">
      <c r="A25831" s="5"/>
    </row>
    <row r="25832" spans="1:1" hidden="1">
      <c r="A25832" s="5"/>
    </row>
    <row r="25833" spans="1:1" hidden="1">
      <c r="A25833" s="5"/>
    </row>
    <row r="25834" spans="1:1" hidden="1">
      <c r="A25834" s="5"/>
    </row>
    <row r="25835" spans="1:1" hidden="1">
      <c r="A25835" s="5"/>
    </row>
    <row r="25836" spans="1:1" hidden="1">
      <c r="A25836" s="5"/>
    </row>
    <row r="25837" spans="1:1" hidden="1">
      <c r="A25837" s="5"/>
    </row>
    <row r="25838" spans="1:1" hidden="1">
      <c r="A25838" s="5"/>
    </row>
    <row r="25839" spans="1:1" hidden="1">
      <c r="A25839" s="5"/>
    </row>
    <row r="25840" spans="1:1" hidden="1">
      <c r="A25840" s="5"/>
    </row>
    <row r="25841" spans="1:1" hidden="1">
      <c r="A25841" s="5"/>
    </row>
    <row r="25842" spans="1:1" hidden="1">
      <c r="A25842" s="5"/>
    </row>
    <row r="25843" spans="1:1" hidden="1">
      <c r="A25843" s="5"/>
    </row>
    <row r="25844" spans="1:1" hidden="1">
      <c r="A25844" s="5"/>
    </row>
    <row r="25845" spans="1:1" hidden="1">
      <c r="A25845" s="5"/>
    </row>
    <row r="25846" spans="1:1" hidden="1">
      <c r="A25846" s="5"/>
    </row>
    <row r="25847" spans="1:1" hidden="1">
      <c r="A25847" s="5"/>
    </row>
    <row r="25848" spans="1:1" hidden="1">
      <c r="A25848" s="5"/>
    </row>
    <row r="25849" spans="1:1" hidden="1">
      <c r="A25849" s="5"/>
    </row>
    <row r="25850" spans="1:1" hidden="1">
      <c r="A25850" s="5"/>
    </row>
    <row r="25851" spans="1:1" hidden="1">
      <c r="A25851" s="5"/>
    </row>
    <row r="25852" spans="1:1" hidden="1">
      <c r="A25852" s="5"/>
    </row>
    <row r="25853" spans="1:1" hidden="1">
      <c r="A25853" s="5"/>
    </row>
    <row r="25854" spans="1:1" hidden="1">
      <c r="A25854" s="5"/>
    </row>
    <row r="25855" spans="1:1" hidden="1">
      <c r="A25855" s="5"/>
    </row>
    <row r="25856" spans="1:1" hidden="1">
      <c r="A25856" s="5"/>
    </row>
    <row r="25857" spans="1:1" hidden="1">
      <c r="A25857" s="5"/>
    </row>
    <row r="25858" spans="1:1" hidden="1">
      <c r="A25858" s="5"/>
    </row>
    <row r="25859" spans="1:1" hidden="1">
      <c r="A25859" s="5"/>
    </row>
    <row r="25860" spans="1:1" hidden="1">
      <c r="A25860" s="5"/>
    </row>
    <row r="25861" spans="1:1" hidden="1">
      <c r="A25861" s="5"/>
    </row>
    <row r="25862" spans="1:1" hidden="1">
      <c r="A25862" s="5"/>
    </row>
    <row r="25863" spans="1:1" hidden="1">
      <c r="A25863" s="5"/>
    </row>
    <row r="25864" spans="1:1" hidden="1">
      <c r="A25864" s="5"/>
    </row>
    <row r="25865" spans="1:1" hidden="1">
      <c r="A25865" s="5"/>
    </row>
    <row r="25866" spans="1:1" hidden="1">
      <c r="A25866" s="5"/>
    </row>
    <row r="25867" spans="1:1" hidden="1">
      <c r="A25867" s="5"/>
    </row>
    <row r="25868" spans="1:1" hidden="1">
      <c r="A25868" s="5"/>
    </row>
    <row r="25869" spans="1:1" hidden="1">
      <c r="A25869" s="5"/>
    </row>
    <row r="25870" spans="1:1" hidden="1">
      <c r="A25870" s="5"/>
    </row>
    <row r="25871" spans="1:1" hidden="1">
      <c r="A25871" s="5"/>
    </row>
    <row r="25872" spans="1:1" hidden="1">
      <c r="A25872" s="5"/>
    </row>
    <row r="25873" spans="1:1" hidden="1">
      <c r="A25873" s="5"/>
    </row>
    <row r="25874" spans="1:1" hidden="1">
      <c r="A25874" s="5"/>
    </row>
    <row r="25875" spans="1:1" hidden="1">
      <c r="A25875" s="5"/>
    </row>
    <row r="25876" spans="1:1" hidden="1">
      <c r="A25876" s="5"/>
    </row>
    <row r="25877" spans="1:1" hidden="1">
      <c r="A25877" s="5"/>
    </row>
    <row r="25878" spans="1:1" hidden="1">
      <c r="A25878" s="5"/>
    </row>
    <row r="25879" spans="1:1" hidden="1">
      <c r="A25879" s="5"/>
    </row>
    <row r="25880" spans="1:1" hidden="1">
      <c r="A25880" s="5"/>
    </row>
    <row r="25881" spans="1:1" hidden="1">
      <c r="A25881" s="5"/>
    </row>
    <row r="25882" spans="1:1" hidden="1">
      <c r="A25882" s="5"/>
    </row>
    <row r="25883" spans="1:1" hidden="1">
      <c r="A25883" s="5"/>
    </row>
    <row r="25884" spans="1:1" hidden="1">
      <c r="A25884" s="5"/>
    </row>
    <row r="25885" spans="1:1" hidden="1">
      <c r="A25885" s="5"/>
    </row>
    <row r="25886" spans="1:1" hidden="1">
      <c r="A25886" s="5"/>
    </row>
    <row r="25887" spans="1:1" hidden="1">
      <c r="A25887" s="5"/>
    </row>
    <row r="25888" spans="1:1" hidden="1">
      <c r="A25888" s="5"/>
    </row>
    <row r="25889" spans="1:1" hidden="1">
      <c r="A25889" s="5"/>
    </row>
    <row r="25890" spans="1:1" hidden="1">
      <c r="A25890" s="5"/>
    </row>
    <row r="25891" spans="1:1" hidden="1">
      <c r="A25891" s="5"/>
    </row>
    <row r="25892" spans="1:1" hidden="1">
      <c r="A25892" s="5"/>
    </row>
    <row r="25893" spans="1:1" hidden="1">
      <c r="A25893" s="5"/>
    </row>
    <row r="25894" spans="1:1" hidden="1">
      <c r="A25894" s="5"/>
    </row>
    <row r="25895" spans="1:1" hidden="1">
      <c r="A25895" s="5"/>
    </row>
    <row r="25896" spans="1:1" hidden="1">
      <c r="A25896" s="5"/>
    </row>
    <row r="25897" spans="1:1" hidden="1">
      <c r="A25897" s="5"/>
    </row>
    <row r="25898" spans="1:1" hidden="1">
      <c r="A25898" s="5"/>
    </row>
    <row r="25899" spans="1:1" hidden="1">
      <c r="A25899" s="5"/>
    </row>
    <row r="25900" spans="1:1" hidden="1">
      <c r="A25900" s="5"/>
    </row>
    <row r="25901" spans="1:1" hidden="1">
      <c r="A25901" s="5"/>
    </row>
    <row r="25902" spans="1:1" hidden="1">
      <c r="A25902" s="5"/>
    </row>
    <row r="25903" spans="1:1" hidden="1">
      <c r="A25903" s="5"/>
    </row>
    <row r="25904" spans="1:1" hidden="1">
      <c r="A25904" s="5"/>
    </row>
    <row r="25905" spans="1:1" hidden="1">
      <c r="A25905" s="5"/>
    </row>
    <row r="25906" spans="1:1" hidden="1">
      <c r="A25906" s="5"/>
    </row>
    <row r="25907" spans="1:1" hidden="1">
      <c r="A25907" s="5"/>
    </row>
    <row r="25908" spans="1:1" hidden="1">
      <c r="A25908" s="5"/>
    </row>
    <row r="25909" spans="1:1" hidden="1">
      <c r="A25909" s="5"/>
    </row>
    <row r="25910" spans="1:1" hidden="1">
      <c r="A25910" s="5"/>
    </row>
    <row r="25911" spans="1:1" hidden="1">
      <c r="A25911" s="5"/>
    </row>
    <row r="25912" spans="1:1" hidden="1">
      <c r="A25912" s="5"/>
    </row>
    <row r="25913" spans="1:1" hidden="1">
      <c r="A25913" s="5"/>
    </row>
    <row r="25914" spans="1:1" hidden="1">
      <c r="A25914" s="5"/>
    </row>
    <row r="25915" spans="1:1" hidden="1">
      <c r="A25915" s="5"/>
    </row>
    <row r="25916" spans="1:1" hidden="1">
      <c r="A25916" s="5"/>
    </row>
    <row r="25917" spans="1:1" hidden="1">
      <c r="A25917" s="5"/>
    </row>
    <row r="25918" spans="1:1" hidden="1">
      <c r="A25918" s="5"/>
    </row>
    <row r="25919" spans="1:1" hidden="1">
      <c r="A25919" s="5"/>
    </row>
    <row r="25920" spans="1:1" hidden="1">
      <c r="A25920" s="5"/>
    </row>
    <row r="25921" spans="1:1" hidden="1">
      <c r="A25921" s="5"/>
    </row>
    <row r="25922" spans="1:1" hidden="1">
      <c r="A25922" s="5"/>
    </row>
    <row r="25923" spans="1:1" hidden="1">
      <c r="A25923" s="5"/>
    </row>
    <row r="25924" spans="1:1" hidden="1">
      <c r="A25924" s="5"/>
    </row>
    <row r="25925" spans="1:1" hidden="1">
      <c r="A25925" s="5"/>
    </row>
    <row r="25926" spans="1:1" hidden="1">
      <c r="A25926" s="5"/>
    </row>
    <row r="25927" spans="1:1" hidden="1">
      <c r="A25927" s="5"/>
    </row>
    <row r="25928" spans="1:1" hidden="1">
      <c r="A25928" s="5"/>
    </row>
    <row r="25929" spans="1:1" hidden="1">
      <c r="A25929" s="5"/>
    </row>
    <row r="25930" spans="1:1" hidden="1">
      <c r="A25930" s="5"/>
    </row>
    <row r="25931" spans="1:1" hidden="1">
      <c r="A25931" s="5"/>
    </row>
    <row r="25932" spans="1:1" hidden="1">
      <c r="A25932" s="5"/>
    </row>
    <row r="25933" spans="1:1" hidden="1">
      <c r="A25933" s="5"/>
    </row>
    <row r="25934" spans="1:1" hidden="1">
      <c r="A25934" s="5"/>
    </row>
    <row r="25935" spans="1:1" hidden="1">
      <c r="A25935" s="5"/>
    </row>
    <row r="25936" spans="1:1" hidden="1">
      <c r="A25936" s="5"/>
    </row>
    <row r="25937" spans="1:1" hidden="1">
      <c r="A25937" s="5"/>
    </row>
    <row r="25938" spans="1:1" hidden="1">
      <c r="A25938" s="5"/>
    </row>
    <row r="25939" spans="1:1" hidden="1">
      <c r="A25939" s="5"/>
    </row>
    <row r="25940" spans="1:1" hidden="1">
      <c r="A25940" s="5"/>
    </row>
    <row r="25941" spans="1:1" hidden="1">
      <c r="A25941" s="5"/>
    </row>
    <row r="25942" spans="1:1" hidden="1">
      <c r="A25942" s="5"/>
    </row>
    <row r="25943" spans="1:1" hidden="1">
      <c r="A25943" s="5"/>
    </row>
    <row r="25944" spans="1:1" hidden="1">
      <c r="A25944" s="5"/>
    </row>
    <row r="25945" spans="1:1" hidden="1">
      <c r="A25945" s="5"/>
    </row>
    <row r="25946" spans="1:1" hidden="1">
      <c r="A25946" s="5"/>
    </row>
    <row r="25947" spans="1:1" hidden="1">
      <c r="A25947" s="5"/>
    </row>
    <row r="25948" spans="1:1" hidden="1">
      <c r="A25948" s="5"/>
    </row>
    <row r="25949" spans="1:1" hidden="1">
      <c r="A25949" s="5"/>
    </row>
    <row r="25950" spans="1:1" hidden="1">
      <c r="A25950" s="5"/>
    </row>
    <row r="25951" spans="1:1" hidden="1">
      <c r="A25951" s="5"/>
    </row>
    <row r="25952" spans="1:1" hidden="1">
      <c r="A25952" s="5"/>
    </row>
    <row r="25953" spans="1:1" hidden="1">
      <c r="A25953" s="5"/>
    </row>
    <row r="25954" spans="1:1" hidden="1">
      <c r="A25954" s="5"/>
    </row>
    <row r="25955" spans="1:1" hidden="1">
      <c r="A25955" s="5"/>
    </row>
    <row r="25956" spans="1:1" hidden="1">
      <c r="A25956" s="5"/>
    </row>
    <row r="25957" spans="1:1" hidden="1">
      <c r="A25957" s="5"/>
    </row>
    <row r="25958" spans="1:1" hidden="1">
      <c r="A25958" s="5"/>
    </row>
    <row r="25959" spans="1:1" hidden="1">
      <c r="A25959" s="5"/>
    </row>
    <row r="25960" spans="1:1" hidden="1">
      <c r="A25960" s="5"/>
    </row>
    <row r="25961" spans="1:1" hidden="1">
      <c r="A25961" s="5"/>
    </row>
    <row r="25962" spans="1:1" hidden="1">
      <c r="A25962" s="5"/>
    </row>
    <row r="25963" spans="1:1" hidden="1">
      <c r="A25963" s="5"/>
    </row>
    <row r="25964" spans="1:1" hidden="1">
      <c r="A25964" s="5"/>
    </row>
    <row r="25965" spans="1:1" hidden="1">
      <c r="A25965" s="5"/>
    </row>
    <row r="25966" spans="1:1" hidden="1">
      <c r="A25966" s="5"/>
    </row>
    <row r="25967" spans="1:1" hidden="1">
      <c r="A25967" s="5"/>
    </row>
    <row r="25968" spans="1:1" hidden="1">
      <c r="A25968" s="5"/>
    </row>
    <row r="25969" spans="1:1" hidden="1">
      <c r="A25969" s="5"/>
    </row>
    <row r="25970" spans="1:1" hidden="1">
      <c r="A25970" s="5"/>
    </row>
    <row r="25971" spans="1:1" hidden="1">
      <c r="A25971" s="5"/>
    </row>
    <row r="25972" spans="1:1" hidden="1">
      <c r="A25972" s="5"/>
    </row>
    <row r="25973" spans="1:1" hidden="1">
      <c r="A25973" s="5"/>
    </row>
    <row r="25974" spans="1:1" hidden="1">
      <c r="A25974" s="5"/>
    </row>
    <row r="25975" spans="1:1" hidden="1">
      <c r="A25975" s="5"/>
    </row>
    <row r="25976" spans="1:1" hidden="1">
      <c r="A25976" s="5"/>
    </row>
    <row r="25977" spans="1:1" hidden="1">
      <c r="A25977" s="5"/>
    </row>
    <row r="25978" spans="1:1" hidden="1">
      <c r="A25978" s="5"/>
    </row>
    <row r="25979" spans="1:1" hidden="1">
      <c r="A25979" s="5"/>
    </row>
    <row r="25980" spans="1:1" hidden="1">
      <c r="A25980" s="5"/>
    </row>
    <row r="25981" spans="1:1" hidden="1">
      <c r="A25981" s="5"/>
    </row>
    <row r="25982" spans="1:1" hidden="1">
      <c r="A25982" s="5"/>
    </row>
    <row r="25983" spans="1:1" hidden="1">
      <c r="A25983" s="5"/>
    </row>
    <row r="25984" spans="1:1" hidden="1">
      <c r="A25984" s="5"/>
    </row>
    <row r="25985" spans="1:1" hidden="1">
      <c r="A25985" s="5"/>
    </row>
    <row r="25986" spans="1:1" hidden="1">
      <c r="A25986" s="5"/>
    </row>
    <row r="25987" spans="1:1" hidden="1">
      <c r="A25987" s="5"/>
    </row>
    <row r="25988" spans="1:1" hidden="1">
      <c r="A25988" s="5"/>
    </row>
    <row r="25989" spans="1:1" hidden="1">
      <c r="A25989" s="5"/>
    </row>
    <row r="25990" spans="1:1" hidden="1">
      <c r="A25990" s="5"/>
    </row>
    <row r="25991" spans="1:1" hidden="1">
      <c r="A25991" s="5"/>
    </row>
    <row r="25992" spans="1:1" hidden="1">
      <c r="A25992" s="5"/>
    </row>
    <row r="25993" spans="1:1" hidden="1">
      <c r="A25993" s="5"/>
    </row>
    <row r="25994" spans="1:1" hidden="1">
      <c r="A25994" s="5"/>
    </row>
    <row r="25995" spans="1:1" hidden="1">
      <c r="A25995" s="5"/>
    </row>
    <row r="25996" spans="1:1" hidden="1">
      <c r="A25996" s="5"/>
    </row>
    <row r="25997" spans="1:1" hidden="1">
      <c r="A25997" s="5"/>
    </row>
    <row r="25998" spans="1:1" hidden="1">
      <c r="A25998" s="5"/>
    </row>
    <row r="25999" spans="1:1" hidden="1">
      <c r="A25999" s="5"/>
    </row>
    <row r="26000" spans="1:1" hidden="1">
      <c r="A26000" s="5"/>
    </row>
    <row r="26001" spans="1:1" hidden="1">
      <c r="A26001" s="5"/>
    </row>
    <row r="26002" spans="1:1" hidden="1">
      <c r="A26002" s="5"/>
    </row>
    <row r="26003" spans="1:1" hidden="1">
      <c r="A26003" s="5"/>
    </row>
    <row r="26004" spans="1:1" hidden="1">
      <c r="A26004" s="5"/>
    </row>
    <row r="26005" spans="1:1" hidden="1">
      <c r="A26005" s="5"/>
    </row>
    <row r="26006" spans="1:1" hidden="1">
      <c r="A26006" s="5"/>
    </row>
    <row r="26007" spans="1:1" hidden="1">
      <c r="A26007" s="5"/>
    </row>
    <row r="26008" spans="1:1" hidden="1">
      <c r="A26008" s="5"/>
    </row>
    <row r="26009" spans="1:1" hidden="1">
      <c r="A26009" s="5"/>
    </row>
    <row r="26010" spans="1:1" hidden="1">
      <c r="A26010" s="5"/>
    </row>
    <row r="26011" spans="1:1" hidden="1">
      <c r="A26011" s="5"/>
    </row>
    <row r="26012" spans="1:1" hidden="1">
      <c r="A26012" s="5"/>
    </row>
    <row r="26013" spans="1:1" hidden="1">
      <c r="A26013" s="5"/>
    </row>
    <row r="26014" spans="1:1" hidden="1">
      <c r="A26014" s="5"/>
    </row>
    <row r="26015" spans="1:1" hidden="1">
      <c r="A26015" s="5"/>
    </row>
    <row r="26016" spans="1:1" hidden="1">
      <c r="A26016" s="5"/>
    </row>
    <row r="26017" spans="1:1" hidden="1">
      <c r="A26017" s="5"/>
    </row>
    <row r="26018" spans="1:1" hidden="1">
      <c r="A26018" s="5"/>
    </row>
    <row r="26019" spans="1:1" hidden="1">
      <c r="A26019" s="5"/>
    </row>
    <row r="26020" spans="1:1" hidden="1">
      <c r="A26020" s="5"/>
    </row>
    <row r="26021" spans="1:1" hidden="1">
      <c r="A26021" s="5"/>
    </row>
    <row r="26022" spans="1:1" hidden="1">
      <c r="A26022" s="5"/>
    </row>
    <row r="26023" spans="1:1" hidden="1">
      <c r="A26023" s="5"/>
    </row>
    <row r="26024" spans="1:1" hidden="1">
      <c r="A26024" s="5"/>
    </row>
    <row r="26025" spans="1:1" hidden="1">
      <c r="A26025" s="5"/>
    </row>
    <row r="26026" spans="1:1" hidden="1">
      <c r="A26026" s="5"/>
    </row>
    <row r="26027" spans="1:1" hidden="1">
      <c r="A26027" s="5"/>
    </row>
    <row r="26028" spans="1:1" hidden="1">
      <c r="A26028" s="5"/>
    </row>
    <row r="26029" spans="1:1" hidden="1">
      <c r="A26029" s="5"/>
    </row>
    <row r="26030" spans="1:1" hidden="1">
      <c r="A26030" s="5"/>
    </row>
    <row r="26031" spans="1:1" hidden="1">
      <c r="A26031" s="5"/>
    </row>
    <row r="26032" spans="1:1" hidden="1">
      <c r="A26032" s="5"/>
    </row>
    <row r="26033" spans="1:1" hidden="1">
      <c r="A26033" s="5"/>
    </row>
    <row r="26034" spans="1:1" hidden="1">
      <c r="A26034" s="5"/>
    </row>
    <row r="26035" spans="1:1" hidden="1">
      <c r="A26035" s="5"/>
    </row>
    <row r="26036" spans="1:1" hidden="1">
      <c r="A26036" s="5"/>
    </row>
    <row r="26037" spans="1:1" hidden="1">
      <c r="A26037" s="5"/>
    </row>
    <row r="26038" spans="1:1" hidden="1">
      <c r="A26038" s="5"/>
    </row>
    <row r="26039" spans="1:1" hidden="1">
      <c r="A26039" s="5"/>
    </row>
    <row r="26040" spans="1:1" hidden="1">
      <c r="A26040" s="5"/>
    </row>
    <row r="26041" spans="1:1" hidden="1">
      <c r="A26041" s="5"/>
    </row>
    <row r="26042" spans="1:1" hidden="1">
      <c r="A26042" s="5"/>
    </row>
    <row r="26043" spans="1:1" hidden="1">
      <c r="A26043" s="5"/>
    </row>
    <row r="26044" spans="1:1" hidden="1">
      <c r="A26044" s="5"/>
    </row>
    <row r="26045" spans="1:1" hidden="1">
      <c r="A26045" s="5"/>
    </row>
    <row r="26046" spans="1:1" hidden="1">
      <c r="A26046" s="5"/>
    </row>
    <row r="26047" spans="1:1" hidden="1">
      <c r="A26047" s="5"/>
    </row>
    <row r="26048" spans="1:1" hidden="1">
      <c r="A26048" s="5"/>
    </row>
    <row r="26049" spans="1:1" hidden="1">
      <c r="A26049" s="5"/>
    </row>
    <row r="26050" spans="1:1" hidden="1">
      <c r="A26050" s="5"/>
    </row>
    <row r="26051" spans="1:1" hidden="1">
      <c r="A26051" s="5"/>
    </row>
    <row r="26052" spans="1:1" hidden="1">
      <c r="A26052" s="5"/>
    </row>
    <row r="26053" spans="1:1" hidden="1">
      <c r="A26053" s="5"/>
    </row>
    <row r="26054" spans="1:1" hidden="1">
      <c r="A26054" s="5"/>
    </row>
    <row r="26055" spans="1:1" hidden="1">
      <c r="A26055" s="5"/>
    </row>
    <row r="26056" spans="1:1" hidden="1">
      <c r="A26056" s="5"/>
    </row>
    <row r="26057" spans="1:1" hidden="1">
      <c r="A26057" s="5"/>
    </row>
    <row r="26058" spans="1:1" hidden="1">
      <c r="A26058" s="5"/>
    </row>
    <row r="26059" spans="1:1" hidden="1">
      <c r="A26059" s="5"/>
    </row>
    <row r="26060" spans="1:1" hidden="1">
      <c r="A26060" s="5"/>
    </row>
    <row r="26061" spans="1:1" hidden="1">
      <c r="A26061" s="5"/>
    </row>
    <row r="26062" spans="1:1" hidden="1">
      <c r="A26062" s="5"/>
    </row>
    <row r="26063" spans="1:1" hidden="1">
      <c r="A26063" s="5"/>
    </row>
    <row r="26064" spans="1:1" hidden="1">
      <c r="A26064" s="5"/>
    </row>
    <row r="26065" spans="1:1" hidden="1">
      <c r="A26065" s="5"/>
    </row>
    <row r="26066" spans="1:1" hidden="1">
      <c r="A26066" s="5"/>
    </row>
    <row r="26067" spans="1:1" hidden="1">
      <c r="A26067" s="5"/>
    </row>
    <row r="26068" spans="1:1" hidden="1">
      <c r="A26068" s="5"/>
    </row>
    <row r="26069" spans="1:1" hidden="1">
      <c r="A26069" s="5"/>
    </row>
    <row r="26070" spans="1:1" hidden="1">
      <c r="A26070" s="5"/>
    </row>
    <row r="26071" spans="1:1" hidden="1">
      <c r="A26071" s="5"/>
    </row>
    <row r="26072" spans="1:1" hidden="1">
      <c r="A26072" s="5"/>
    </row>
    <row r="26073" spans="1:1" hidden="1">
      <c r="A26073" s="5"/>
    </row>
    <row r="26074" spans="1:1" hidden="1">
      <c r="A26074" s="5"/>
    </row>
    <row r="26075" spans="1:1" hidden="1">
      <c r="A26075" s="5"/>
    </row>
    <row r="26076" spans="1:1" hidden="1">
      <c r="A26076" s="5"/>
    </row>
    <row r="26077" spans="1:1" hidden="1">
      <c r="A26077" s="5"/>
    </row>
    <row r="26078" spans="1:1" hidden="1">
      <c r="A26078" s="5"/>
    </row>
    <row r="26079" spans="1:1" hidden="1">
      <c r="A26079" s="5"/>
    </row>
    <row r="26080" spans="1:1" hidden="1">
      <c r="A26080" s="5"/>
    </row>
    <row r="26081" spans="1:1" hidden="1">
      <c r="A26081" s="5"/>
    </row>
    <row r="26082" spans="1:1" hidden="1">
      <c r="A26082" s="5"/>
    </row>
    <row r="26083" spans="1:1" hidden="1">
      <c r="A26083" s="5"/>
    </row>
    <row r="26084" spans="1:1" hidden="1">
      <c r="A26084" s="5"/>
    </row>
    <row r="26085" spans="1:1" hidden="1">
      <c r="A26085" s="5"/>
    </row>
    <row r="26086" spans="1:1" hidden="1">
      <c r="A26086" s="5"/>
    </row>
    <row r="26087" spans="1:1" hidden="1">
      <c r="A26087" s="5"/>
    </row>
    <row r="26088" spans="1:1" hidden="1">
      <c r="A26088" s="5"/>
    </row>
    <row r="26089" spans="1:1" hidden="1">
      <c r="A26089" s="5"/>
    </row>
    <row r="26090" spans="1:1" hidden="1">
      <c r="A26090" s="5"/>
    </row>
    <row r="26091" spans="1:1" hidden="1">
      <c r="A26091" s="5"/>
    </row>
    <row r="26092" spans="1:1" hidden="1">
      <c r="A26092" s="5"/>
    </row>
    <row r="26093" spans="1:1" hidden="1">
      <c r="A26093" s="5"/>
    </row>
    <row r="26094" spans="1:1" hidden="1">
      <c r="A26094" s="5"/>
    </row>
    <row r="26095" spans="1:1" hidden="1">
      <c r="A26095" s="5"/>
    </row>
    <row r="26096" spans="1:1" hidden="1">
      <c r="A26096" s="5"/>
    </row>
    <row r="26097" spans="1:1" hidden="1">
      <c r="A26097" s="5"/>
    </row>
    <row r="26098" spans="1:1" hidden="1">
      <c r="A26098" s="5"/>
    </row>
    <row r="26099" spans="1:1" hidden="1">
      <c r="A26099" s="5"/>
    </row>
    <row r="26100" spans="1:1" hidden="1">
      <c r="A26100" s="5"/>
    </row>
    <row r="26101" spans="1:1" hidden="1">
      <c r="A26101" s="5"/>
    </row>
    <row r="26102" spans="1:1" hidden="1">
      <c r="A26102" s="5"/>
    </row>
    <row r="26103" spans="1:1" hidden="1">
      <c r="A26103" s="5"/>
    </row>
    <row r="26104" spans="1:1" hidden="1">
      <c r="A26104" s="5"/>
    </row>
    <row r="26105" spans="1:1" hidden="1">
      <c r="A26105" s="5"/>
    </row>
    <row r="26106" spans="1:1" hidden="1">
      <c r="A26106" s="5"/>
    </row>
    <row r="26107" spans="1:1" hidden="1">
      <c r="A26107" s="5"/>
    </row>
    <row r="26108" spans="1:1" hidden="1">
      <c r="A26108" s="5"/>
    </row>
    <row r="26109" spans="1:1" hidden="1">
      <c r="A26109" s="5"/>
    </row>
    <row r="26110" spans="1:1" hidden="1">
      <c r="A26110" s="5"/>
    </row>
    <row r="26111" spans="1:1" hidden="1">
      <c r="A26111" s="5"/>
    </row>
    <row r="26112" spans="1:1" hidden="1">
      <c r="A26112" s="5"/>
    </row>
    <row r="26113" spans="1:1" hidden="1">
      <c r="A26113" s="5"/>
    </row>
    <row r="26114" spans="1:1" hidden="1">
      <c r="A26114" s="5"/>
    </row>
    <row r="26115" spans="1:1" hidden="1">
      <c r="A26115" s="5"/>
    </row>
    <row r="26116" spans="1:1" hidden="1">
      <c r="A26116" s="5"/>
    </row>
    <row r="26117" spans="1:1" hidden="1">
      <c r="A26117" s="5"/>
    </row>
    <row r="26118" spans="1:1" hidden="1">
      <c r="A26118" s="5"/>
    </row>
    <row r="26119" spans="1:1" hidden="1">
      <c r="A26119" s="5"/>
    </row>
    <row r="26120" spans="1:1" hidden="1">
      <c r="A26120" s="5"/>
    </row>
    <row r="26121" spans="1:1" hidden="1">
      <c r="A26121" s="5"/>
    </row>
    <row r="26122" spans="1:1" hidden="1">
      <c r="A26122" s="5"/>
    </row>
    <row r="26123" spans="1:1" hidden="1">
      <c r="A26123" s="5"/>
    </row>
    <row r="26124" spans="1:1" hidden="1">
      <c r="A26124" s="5"/>
    </row>
    <row r="26125" spans="1:1" hidden="1">
      <c r="A26125" s="5"/>
    </row>
    <row r="26126" spans="1:1" hidden="1">
      <c r="A26126" s="5"/>
    </row>
    <row r="26127" spans="1:1" hidden="1">
      <c r="A26127" s="5"/>
    </row>
    <row r="26128" spans="1:1" hidden="1">
      <c r="A26128" s="5"/>
    </row>
    <row r="26129" spans="1:1" hidden="1">
      <c r="A26129" s="5"/>
    </row>
    <row r="26130" spans="1:1" hidden="1">
      <c r="A26130" s="5"/>
    </row>
    <row r="26131" spans="1:1" hidden="1">
      <c r="A26131" s="5"/>
    </row>
    <row r="26132" spans="1:1" hidden="1">
      <c r="A26132" s="5"/>
    </row>
    <row r="26133" spans="1:1" hidden="1">
      <c r="A26133" s="5"/>
    </row>
    <row r="26134" spans="1:1" hidden="1">
      <c r="A26134" s="5"/>
    </row>
    <row r="26135" spans="1:1" hidden="1">
      <c r="A26135" s="5"/>
    </row>
    <row r="26136" spans="1:1" hidden="1">
      <c r="A26136" s="5"/>
    </row>
    <row r="26137" spans="1:1" hidden="1">
      <c r="A26137" s="5"/>
    </row>
    <row r="26138" spans="1:1" hidden="1">
      <c r="A26138" s="5"/>
    </row>
    <row r="26139" spans="1:1" hidden="1">
      <c r="A26139" s="5"/>
    </row>
    <row r="26140" spans="1:1" hidden="1">
      <c r="A26140" s="5"/>
    </row>
    <row r="26141" spans="1:1" hidden="1">
      <c r="A26141" s="5"/>
    </row>
    <row r="26142" spans="1:1" hidden="1">
      <c r="A26142" s="5"/>
    </row>
    <row r="26143" spans="1:1" hidden="1">
      <c r="A26143" s="5"/>
    </row>
    <row r="26144" spans="1:1" hidden="1">
      <c r="A26144" s="5"/>
    </row>
    <row r="26145" spans="1:1" hidden="1">
      <c r="A26145" s="5"/>
    </row>
    <row r="26146" spans="1:1" hidden="1">
      <c r="A26146" s="5"/>
    </row>
    <row r="26147" spans="1:1" hidden="1">
      <c r="A26147" s="5"/>
    </row>
    <row r="26148" spans="1:1" hidden="1">
      <c r="A26148" s="5"/>
    </row>
    <row r="26149" spans="1:1" hidden="1">
      <c r="A26149" s="5"/>
    </row>
    <row r="26150" spans="1:1" hidden="1">
      <c r="A26150" s="5"/>
    </row>
    <row r="26151" spans="1:1" hidden="1">
      <c r="A26151" s="5"/>
    </row>
    <row r="26152" spans="1:1" hidden="1">
      <c r="A26152" s="5"/>
    </row>
    <row r="26153" spans="1:1" hidden="1">
      <c r="A26153" s="5"/>
    </row>
    <row r="26154" spans="1:1" hidden="1">
      <c r="A26154" s="5"/>
    </row>
    <row r="26155" spans="1:1" hidden="1">
      <c r="A26155" s="5"/>
    </row>
    <row r="26156" spans="1:1" hidden="1">
      <c r="A26156" s="5"/>
    </row>
    <row r="26157" spans="1:1" hidden="1">
      <c r="A26157" s="5"/>
    </row>
    <row r="26158" spans="1:1" hidden="1">
      <c r="A26158" s="5"/>
    </row>
    <row r="26159" spans="1:1" hidden="1">
      <c r="A26159" s="5"/>
    </row>
    <row r="26160" spans="1:1" hidden="1">
      <c r="A26160" s="5"/>
    </row>
    <row r="26161" spans="1:1" hidden="1">
      <c r="A26161" s="5"/>
    </row>
    <row r="26162" spans="1:1" hidden="1">
      <c r="A26162" s="5"/>
    </row>
    <row r="26163" spans="1:1" hidden="1">
      <c r="A26163" s="5"/>
    </row>
    <row r="26164" spans="1:1" hidden="1">
      <c r="A26164" s="5"/>
    </row>
    <row r="26165" spans="1:1" hidden="1">
      <c r="A26165" s="5"/>
    </row>
    <row r="26166" spans="1:1" hidden="1">
      <c r="A26166" s="5"/>
    </row>
    <row r="26167" spans="1:1" hidden="1">
      <c r="A26167" s="5"/>
    </row>
    <row r="26168" spans="1:1" hidden="1">
      <c r="A26168" s="5"/>
    </row>
    <row r="26169" spans="1:1" hidden="1">
      <c r="A26169" s="5"/>
    </row>
    <row r="26170" spans="1:1" hidden="1">
      <c r="A26170" s="5"/>
    </row>
    <row r="26171" spans="1:1" hidden="1">
      <c r="A26171" s="5"/>
    </row>
    <row r="26172" spans="1:1" hidden="1">
      <c r="A26172" s="5"/>
    </row>
    <row r="26173" spans="1:1" hidden="1">
      <c r="A26173" s="5"/>
    </row>
    <row r="26174" spans="1:1" hidden="1">
      <c r="A26174" s="5"/>
    </row>
    <row r="26175" spans="1:1" hidden="1">
      <c r="A26175" s="5"/>
    </row>
    <row r="26176" spans="1:1" hidden="1">
      <c r="A26176" s="5"/>
    </row>
    <row r="26177" spans="1:1" hidden="1">
      <c r="A26177" s="5"/>
    </row>
    <row r="26178" spans="1:1" hidden="1">
      <c r="A26178" s="5"/>
    </row>
    <row r="26179" spans="1:1" hidden="1">
      <c r="A26179" s="5"/>
    </row>
    <row r="26180" spans="1:1" hidden="1">
      <c r="A26180" s="5"/>
    </row>
    <row r="26181" spans="1:1" hidden="1">
      <c r="A26181" s="5"/>
    </row>
    <row r="26182" spans="1:1" hidden="1">
      <c r="A26182" s="5"/>
    </row>
    <row r="26183" spans="1:1" hidden="1">
      <c r="A26183" s="5"/>
    </row>
    <row r="26184" spans="1:1" hidden="1">
      <c r="A26184" s="5"/>
    </row>
    <row r="26185" spans="1:1" hidden="1">
      <c r="A26185" s="5"/>
    </row>
    <row r="26186" spans="1:1" hidden="1">
      <c r="A26186" s="5"/>
    </row>
    <row r="26187" spans="1:1" hidden="1">
      <c r="A26187" s="5"/>
    </row>
    <row r="26188" spans="1:1" hidden="1">
      <c r="A26188" s="5"/>
    </row>
    <row r="26189" spans="1:1" hidden="1">
      <c r="A26189" s="5"/>
    </row>
    <row r="26190" spans="1:1" hidden="1">
      <c r="A26190" s="5"/>
    </row>
    <row r="26191" spans="1:1" hidden="1">
      <c r="A26191" s="5"/>
    </row>
    <row r="26192" spans="1:1" hidden="1">
      <c r="A26192" s="5"/>
    </row>
    <row r="26193" spans="1:1" hidden="1">
      <c r="A26193" s="5"/>
    </row>
    <row r="26194" spans="1:1" hidden="1">
      <c r="A26194" s="5"/>
    </row>
    <row r="26195" spans="1:1" hidden="1">
      <c r="A26195" s="5"/>
    </row>
    <row r="26196" spans="1:1" hidden="1">
      <c r="A26196" s="5"/>
    </row>
    <row r="26197" spans="1:1" hidden="1">
      <c r="A26197" s="5"/>
    </row>
    <row r="26198" spans="1:1" hidden="1">
      <c r="A26198" s="5"/>
    </row>
    <row r="26199" spans="1:1" hidden="1">
      <c r="A26199" s="5"/>
    </row>
    <row r="26200" spans="1:1" hidden="1">
      <c r="A26200" s="5"/>
    </row>
    <row r="26201" spans="1:1" hidden="1">
      <c r="A26201" s="5"/>
    </row>
    <row r="26202" spans="1:1" hidden="1">
      <c r="A26202" s="5"/>
    </row>
    <row r="26203" spans="1:1" hidden="1">
      <c r="A26203" s="5"/>
    </row>
    <row r="26204" spans="1:1" hidden="1">
      <c r="A26204" s="5"/>
    </row>
    <row r="26205" spans="1:1" hidden="1">
      <c r="A26205" s="5"/>
    </row>
    <row r="26206" spans="1:1" hidden="1">
      <c r="A26206" s="5"/>
    </row>
    <row r="26207" spans="1:1" hidden="1">
      <c r="A26207" s="5"/>
    </row>
    <row r="26208" spans="1:1" hidden="1">
      <c r="A26208" s="5"/>
    </row>
    <row r="26209" spans="1:1" hidden="1">
      <c r="A26209" s="5"/>
    </row>
    <row r="26210" spans="1:1" hidden="1">
      <c r="A26210" s="5"/>
    </row>
    <row r="26211" spans="1:1" hidden="1">
      <c r="A26211" s="5"/>
    </row>
    <row r="26212" spans="1:1" hidden="1">
      <c r="A26212" s="5"/>
    </row>
    <row r="26213" spans="1:1" hidden="1">
      <c r="A26213" s="5"/>
    </row>
    <row r="26214" spans="1:1" hidden="1">
      <c r="A26214" s="5"/>
    </row>
    <row r="26215" spans="1:1" hidden="1">
      <c r="A26215" s="5"/>
    </row>
    <row r="26216" spans="1:1" hidden="1">
      <c r="A26216" s="5"/>
    </row>
    <row r="26217" spans="1:1" hidden="1">
      <c r="A26217" s="5"/>
    </row>
    <row r="26218" spans="1:1" hidden="1">
      <c r="A26218" s="5"/>
    </row>
    <row r="26219" spans="1:1" hidden="1">
      <c r="A26219" s="5"/>
    </row>
    <row r="26220" spans="1:1" hidden="1">
      <c r="A26220" s="5"/>
    </row>
    <row r="26221" spans="1:1" hidden="1">
      <c r="A26221" s="5"/>
    </row>
    <row r="26222" spans="1:1" hidden="1">
      <c r="A26222" s="5"/>
    </row>
    <row r="26223" spans="1:1" hidden="1">
      <c r="A26223" s="5"/>
    </row>
    <row r="26224" spans="1:1" hidden="1">
      <c r="A26224" s="5"/>
    </row>
    <row r="26225" spans="1:1" hidden="1">
      <c r="A26225" s="5"/>
    </row>
    <row r="26226" spans="1:1" hidden="1">
      <c r="A26226" s="5"/>
    </row>
    <row r="26227" spans="1:1" hidden="1">
      <c r="A26227" s="5"/>
    </row>
    <row r="26228" spans="1:1" hidden="1">
      <c r="A26228" s="5"/>
    </row>
    <row r="26229" spans="1:1" hidden="1">
      <c r="A26229" s="5"/>
    </row>
    <row r="26230" spans="1:1" hidden="1">
      <c r="A26230" s="5"/>
    </row>
    <row r="26231" spans="1:1" hidden="1">
      <c r="A26231" s="5"/>
    </row>
    <row r="26232" spans="1:1" hidden="1">
      <c r="A26232" s="5"/>
    </row>
    <row r="26233" spans="1:1" hidden="1">
      <c r="A26233" s="5"/>
    </row>
    <row r="26234" spans="1:1" hidden="1">
      <c r="A26234" s="5"/>
    </row>
    <row r="26235" spans="1:1" hidden="1">
      <c r="A26235" s="5"/>
    </row>
    <row r="26236" spans="1:1" hidden="1">
      <c r="A26236" s="5"/>
    </row>
    <row r="26237" spans="1:1" hidden="1">
      <c r="A26237" s="5"/>
    </row>
    <row r="26238" spans="1:1" hidden="1">
      <c r="A26238" s="5"/>
    </row>
    <row r="26239" spans="1:1" hidden="1">
      <c r="A26239" s="5"/>
    </row>
    <row r="26240" spans="1:1" hidden="1">
      <c r="A26240" s="5"/>
    </row>
    <row r="26241" spans="1:1" hidden="1">
      <c r="A26241" s="5"/>
    </row>
    <row r="26242" spans="1:1" hidden="1">
      <c r="A26242" s="5"/>
    </row>
    <row r="26243" spans="1:1" hidden="1">
      <c r="A26243" s="5"/>
    </row>
    <row r="26244" spans="1:1" hidden="1">
      <c r="A26244" s="5"/>
    </row>
    <row r="26245" spans="1:1" hidden="1">
      <c r="A26245" s="5"/>
    </row>
    <row r="26246" spans="1:1" hidden="1">
      <c r="A26246" s="5"/>
    </row>
    <row r="26247" spans="1:1" hidden="1">
      <c r="A26247" s="5"/>
    </row>
    <row r="26248" spans="1:1" hidden="1">
      <c r="A26248" s="5"/>
    </row>
    <row r="26249" spans="1:1" hidden="1">
      <c r="A26249" s="5"/>
    </row>
    <row r="26250" spans="1:1" hidden="1">
      <c r="A26250" s="5"/>
    </row>
    <row r="26251" spans="1:1" hidden="1">
      <c r="A26251" s="5"/>
    </row>
    <row r="26252" spans="1:1" hidden="1">
      <c r="A26252" s="5"/>
    </row>
    <row r="26253" spans="1:1" hidden="1">
      <c r="A26253" s="5"/>
    </row>
    <row r="26254" spans="1:1" hidden="1">
      <c r="A26254" s="5"/>
    </row>
    <row r="26255" spans="1:1" hidden="1">
      <c r="A26255" s="5"/>
    </row>
    <row r="26256" spans="1:1" hidden="1">
      <c r="A26256" s="5"/>
    </row>
    <row r="26257" spans="1:1" hidden="1">
      <c r="A26257" s="5"/>
    </row>
    <row r="26258" spans="1:1" hidden="1">
      <c r="A26258" s="5"/>
    </row>
    <row r="26259" spans="1:1" hidden="1">
      <c r="A26259" s="5"/>
    </row>
    <row r="26260" spans="1:1" hidden="1">
      <c r="A26260" s="5"/>
    </row>
    <row r="26261" spans="1:1" hidden="1">
      <c r="A26261" s="5"/>
    </row>
    <row r="26262" spans="1:1" hidden="1">
      <c r="A26262" s="5"/>
    </row>
    <row r="26263" spans="1:1" hidden="1">
      <c r="A26263" s="5"/>
    </row>
    <row r="26264" spans="1:1" hidden="1">
      <c r="A26264" s="5"/>
    </row>
    <row r="26265" spans="1:1" hidden="1">
      <c r="A26265" s="5"/>
    </row>
    <row r="26266" spans="1:1" hidden="1">
      <c r="A26266" s="5"/>
    </row>
    <row r="26267" spans="1:1" hidden="1">
      <c r="A26267" s="5"/>
    </row>
    <row r="26268" spans="1:1" hidden="1">
      <c r="A26268" s="5"/>
    </row>
    <row r="26269" spans="1:1" hidden="1">
      <c r="A26269" s="5"/>
    </row>
    <row r="26270" spans="1:1" hidden="1">
      <c r="A26270" s="5"/>
    </row>
    <row r="26271" spans="1:1" hidden="1">
      <c r="A26271" s="5"/>
    </row>
    <row r="26272" spans="1:1" hidden="1">
      <c r="A26272" s="5"/>
    </row>
    <row r="26273" spans="1:1" hidden="1">
      <c r="A26273" s="5"/>
    </row>
    <row r="26274" spans="1:1" hidden="1">
      <c r="A26274" s="5"/>
    </row>
    <row r="26275" spans="1:1" hidden="1">
      <c r="A26275" s="5"/>
    </row>
    <row r="26276" spans="1:1" hidden="1">
      <c r="A26276" s="5"/>
    </row>
    <row r="26277" spans="1:1" hidden="1">
      <c r="A26277" s="5"/>
    </row>
    <row r="26278" spans="1:1" hidden="1">
      <c r="A26278" s="5"/>
    </row>
    <row r="26279" spans="1:1" hidden="1">
      <c r="A26279" s="5"/>
    </row>
    <row r="26280" spans="1:1" hidden="1">
      <c r="A26280" s="5"/>
    </row>
    <row r="26281" spans="1:1" hidden="1">
      <c r="A26281" s="5"/>
    </row>
    <row r="26282" spans="1:1" hidden="1">
      <c r="A26282" s="5"/>
    </row>
    <row r="26283" spans="1:1" hidden="1">
      <c r="A26283" s="5"/>
    </row>
    <row r="26284" spans="1:1" hidden="1">
      <c r="A26284" s="5"/>
    </row>
    <row r="26285" spans="1:1" hidden="1">
      <c r="A26285" s="5"/>
    </row>
    <row r="26286" spans="1:1" hidden="1">
      <c r="A26286" s="5"/>
    </row>
    <row r="26287" spans="1:1" hidden="1">
      <c r="A26287" s="5"/>
    </row>
    <row r="26288" spans="1:1" hidden="1">
      <c r="A26288" s="5"/>
    </row>
    <row r="26289" spans="1:1" hidden="1">
      <c r="A26289" s="5"/>
    </row>
    <row r="26290" spans="1:1" hidden="1">
      <c r="A26290" s="5"/>
    </row>
    <row r="26291" spans="1:1" hidden="1">
      <c r="A26291" s="5"/>
    </row>
    <row r="26292" spans="1:1" hidden="1">
      <c r="A26292" s="5"/>
    </row>
    <row r="26293" spans="1:1" hidden="1">
      <c r="A26293" s="5"/>
    </row>
    <row r="26294" spans="1:1" hidden="1">
      <c r="A26294" s="5"/>
    </row>
    <row r="26295" spans="1:1" hidden="1">
      <c r="A26295" s="5"/>
    </row>
    <row r="26296" spans="1:1" hidden="1">
      <c r="A26296" s="5"/>
    </row>
    <row r="26297" spans="1:1" hidden="1">
      <c r="A26297" s="5"/>
    </row>
    <row r="26298" spans="1:1" hidden="1">
      <c r="A26298" s="5"/>
    </row>
    <row r="26299" spans="1:1" hidden="1">
      <c r="A26299" s="5"/>
    </row>
    <row r="26300" spans="1:1" hidden="1">
      <c r="A26300" s="5"/>
    </row>
    <row r="26301" spans="1:1" hidden="1">
      <c r="A26301" s="5"/>
    </row>
    <row r="26302" spans="1:1" hidden="1">
      <c r="A26302" s="5"/>
    </row>
    <row r="26303" spans="1:1" hidden="1">
      <c r="A26303" s="5"/>
    </row>
    <row r="26304" spans="1:1" hidden="1">
      <c r="A26304" s="5"/>
    </row>
    <row r="26305" spans="1:1" hidden="1">
      <c r="A26305" s="5"/>
    </row>
    <row r="26306" spans="1:1" hidden="1">
      <c r="A26306" s="5"/>
    </row>
    <row r="26307" spans="1:1" hidden="1">
      <c r="A26307" s="5"/>
    </row>
    <row r="26308" spans="1:1" hidden="1">
      <c r="A26308" s="5"/>
    </row>
    <row r="26309" spans="1:1" hidden="1">
      <c r="A26309" s="5"/>
    </row>
    <row r="26310" spans="1:1" hidden="1">
      <c r="A26310" s="5"/>
    </row>
    <row r="26311" spans="1:1" hidden="1">
      <c r="A26311" s="5"/>
    </row>
    <row r="26312" spans="1:1" hidden="1">
      <c r="A26312" s="5"/>
    </row>
    <row r="26313" spans="1:1" hidden="1">
      <c r="A26313" s="5"/>
    </row>
    <row r="26314" spans="1:1" hidden="1">
      <c r="A26314" s="5"/>
    </row>
    <row r="26315" spans="1:1" hidden="1">
      <c r="A26315" s="5"/>
    </row>
    <row r="26316" spans="1:1" hidden="1">
      <c r="A26316" s="5"/>
    </row>
    <row r="26317" spans="1:1" hidden="1">
      <c r="A26317" s="5"/>
    </row>
    <row r="26318" spans="1:1" hidden="1">
      <c r="A26318" s="5"/>
    </row>
    <row r="26319" spans="1:1" hidden="1">
      <c r="A26319" s="5"/>
    </row>
    <row r="26320" spans="1:1" hidden="1">
      <c r="A26320" s="5"/>
    </row>
    <row r="26321" spans="1:1" hidden="1">
      <c r="A26321" s="5"/>
    </row>
    <row r="26322" spans="1:1" hidden="1">
      <c r="A26322" s="5"/>
    </row>
    <row r="26323" spans="1:1" hidden="1">
      <c r="A26323" s="5"/>
    </row>
    <row r="26324" spans="1:1" hidden="1">
      <c r="A26324" s="5"/>
    </row>
    <row r="26325" spans="1:1" hidden="1">
      <c r="A26325" s="5"/>
    </row>
    <row r="26326" spans="1:1" hidden="1">
      <c r="A26326" s="5"/>
    </row>
    <row r="26327" spans="1:1" hidden="1">
      <c r="A26327" s="5"/>
    </row>
    <row r="26328" spans="1:1" hidden="1">
      <c r="A26328" s="5"/>
    </row>
    <row r="26329" spans="1:1" hidden="1">
      <c r="A26329" s="5"/>
    </row>
    <row r="26330" spans="1:1" hidden="1">
      <c r="A26330" s="5"/>
    </row>
    <row r="26331" spans="1:1" hidden="1">
      <c r="A26331" s="5"/>
    </row>
    <row r="26332" spans="1:1" hidden="1">
      <c r="A26332" s="5"/>
    </row>
    <row r="26333" spans="1:1" hidden="1">
      <c r="A26333" s="5"/>
    </row>
    <row r="26334" spans="1:1" hidden="1">
      <c r="A26334" s="5"/>
    </row>
    <row r="26335" spans="1:1" hidden="1">
      <c r="A26335" s="5"/>
    </row>
    <row r="26336" spans="1:1" hidden="1">
      <c r="A26336" s="5"/>
    </row>
    <row r="26337" spans="1:1" hidden="1">
      <c r="A26337" s="5"/>
    </row>
    <row r="26338" spans="1:1" hidden="1">
      <c r="A26338" s="5"/>
    </row>
    <row r="26339" spans="1:1" hidden="1">
      <c r="A26339" s="5"/>
    </row>
    <row r="26340" spans="1:1" hidden="1">
      <c r="A26340" s="5"/>
    </row>
    <row r="26341" spans="1:1" hidden="1">
      <c r="A26341" s="5"/>
    </row>
    <row r="26342" spans="1:1" hidden="1">
      <c r="A26342" s="5"/>
    </row>
    <row r="26343" spans="1:1" hidden="1">
      <c r="A26343" s="5"/>
    </row>
    <row r="26344" spans="1:1" hidden="1">
      <c r="A26344" s="5"/>
    </row>
    <row r="26345" spans="1:1" hidden="1">
      <c r="A26345" s="5"/>
    </row>
    <row r="26346" spans="1:1" hidden="1">
      <c r="A26346" s="5"/>
    </row>
    <row r="26347" spans="1:1" hidden="1">
      <c r="A26347" s="5"/>
    </row>
    <row r="26348" spans="1:1" hidden="1">
      <c r="A26348" s="5"/>
    </row>
    <row r="26349" spans="1:1" hidden="1">
      <c r="A26349" s="5"/>
    </row>
    <row r="26350" spans="1:1" hidden="1">
      <c r="A26350" s="5"/>
    </row>
    <row r="26351" spans="1:1" hidden="1">
      <c r="A26351" s="5"/>
    </row>
    <row r="26352" spans="1:1" hidden="1">
      <c r="A26352" s="5"/>
    </row>
    <row r="26353" spans="1:1" hidden="1">
      <c r="A26353" s="5"/>
    </row>
    <row r="26354" spans="1:1" hidden="1">
      <c r="A26354" s="5"/>
    </row>
    <row r="26355" spans="1:1" hidden="1">
      <c r="A26355" s="5"/>
    </row>
    <row r="26356" spans="1:1" hidden="1">
      <c r="A26356" s="5"/>
    </row>
    <row r="26357" spans="1:1" hidden="1">
      <c r="A26357" s="5"/>
    </row>
    <row r="26358" spans="1:1" hidden="1">
      <c r="A26358" s="5"/>
    </row>
    <row r="26359" spans="1:1" hidden="1">
      <c r="A26359" s="5"/>
    </row>
    <row r="26360" spans="1:1" hidden="1">
      <c r="A26360" s="5"/>
    </row>
    <row r="26361" spans="1:1" hidden="1">
      <c r="A26361" s="5"/>
    </row>
    <row r="26362" spans="1:1" hidden="1">
      <c r="A26362" s="5"/>
    </row>
    <row r="26363" spans="1:1" hidden="1">
      <c r="A26363" s="5"/>
    </row>
    <row r="26364" spans="1:1" hidden="1">
      <c r="A26364" s="5"/>
    </row>
    <row r="26365" spans="1:1" hidden="1">
      <c r="A26365" s="5"/>
    </row>
    <row r="26366" spans="1:1" hidden="1">
      <c r="A26366" s="5"/>
    </row>
    <row r="26367" spans="1:1" hidden="1">
      <c r="A26367" s="5"/>
    </row>
    <row r="26368" spans="1:1" hidden="1">
      <c r="A26368" s="5"/>
    </row>
    <row r="26369" spans="1:1" hidden="1">
      <c r="A26369" s="5"/>
    </row>
    <row r="26370" spans="1:1" hidden="1">
      <c r="A26370" s="5"/>
    </row>
    <row r="26371" spans="1:1" hidden="1">
      <c r="A26371" s="5"/>
    </row>
    <row r="26372" spans="1:1" hidden="1">
      <c r="A26372" s="5"/>
    </row>
    <row r="26373" spans="1:1" hidden="1">
      <c r="A26373" s="5"/>
    </row>
    <row r="26374" spans="1:1" hidden="1">
      <c r="A26374" s="5"/>
    </row>
    <row r="26375" spans="1:1" hidden="1">
      <c r="A26375" s="5"/>
    </row>
    <row r="26376" spans="1:1" hidden="1">
      <c r="A26376" s="5"/>
    </row>
    <row r="26377" spans="1:1" hidden="1">
      <c r="A26377" s="5"/>
    </row>
    <row r="26378" spans="1:1" hidden="1">
      <c r="A26378" s="5"/>
    </row>
    <row r="26379" spans="1:1" hidden="1">
      <c r="A26379" s="5"/>
    </row>
    <row r="26380" spans="1:1" hidden="1">
      <c r="A26380" s="5"/>
    </row>
    <row r="26381" spans="1:1" hidden="1">
      <c r="A26381" s="5"/>
    </row>
    <row r="26382" spans="1:1" hidden="1">
      <c r="A26382" s="5"/>
    </row>
    <row r="26383" spans="1:1" hidden="1">
      <c r="A26383" s="5"/>
    </row>
    <row r="26384" spans="1:1" hidden="1">
      <c r="A26384" s="5"/>
    </row>
    <row r="26385" spans="1:1" hidden="1">
      <c r="A26385" s="5"/>
    </row>
    <row r="26386" spans="1:1" hidden="1">
      <c r="A26386" s="5"/>
    </row>
    <row r="26387" spans="1:1" hidden="1">
      <c r="A26387" s="5"/>
    </row>
    <row r="26388" spans="1:1" hidden="1">
      <c r="A26388" s="5"/>
    </row>
    <row r="26389" spans="1:1" hidden="1">
      <c r="A26389" s="5"/>
    </row>
    <row r="26390" spans="1:1" hidden="1">
      <c r="A26390" s="5"/>
    </row>
    <row r="26391" spans="1:1" hidden="1">
      <c r="A26391" s="5"/>
    </row>
    <row r="26392" spans="1:1" hidden="1">
      <c r="A26392" s="5"/>
    </row>
    <row r="26393" spans="1:1" hidden="1">
      <c r="A26393" s="5"/>
    </row>
    <row r="26394" spans="1:1" hidden="1">
      <c r="A26394" s="5"/>
    </row>
    <row r="26395" spans="1:1" hidden="1">
      <c r="A26395" s="5"/>
    </row>
    <row r="26396" spans="1:1" hidden="1">
      <c r="A26396" s="5"/>
    </row>
    <row r="26397" spans="1:1" hidden="1">
      <c r="A26397" s="5"/>
    </row>
    <row r="26398" spans="1:1" hidden="1">
      <c r="A26398" s="5"/>
    </row>
    <row r="26399" spans="1:1" hidden="1">
      <c r="A26399" s="5"/>
    </row>
    <row r="26400" spans="1:1" hidden="1">
      <c r="A26400" s="5"/>
    </row>
    <row r="26401" spans="1:1" hidden="1">
      <c r="A26401" s="5"/>
    </row>
    <row r="26402" spans="1:1" hidden="1">
      <c r="A26402" s="5"/>
    </row>
    <row r="26403" spans="1:1" hidden="1">
      <c r="A26403" s="5"/>
    </row>
    <row r="26404" spans="1:1" hidden="1">
      <c r="A26404" s="5"/>
    </row>
    <row r="26405" spans="1:1" hidden="1">
      <c r="A26405" s="5"/>
    </row>
    <row r="26406" spans="1:1" hidden="1">
      <c r="A26406" s="5"/>
    </row>
    <row r="26407" spans="1:1" hidden="1">
      <c r="A26407" s="5"/>
    </row>
    <row r="26408" spans="1:1" hidden="1">
      <c r="A26408" s="5"/>
    </row>
    <row r="26409" spans="1:1" hidden="1">
      <c r="A26409" s="5"/>
    </row>
    <row r="26410" spans="1:1" hidden="1">
      <c r="A26410" s="5"/>
    </row>
    <row r="26411" spans="1:1" hidden="1">
      <c r="A26411" s="5"/>
    </row>
    <row r="26412" spans="1:1" hidden="1">
      <c r="A26412" s="5"/>
    </row>
    <row r="26413" spans="1:1" hidden="1">
      <c r="A26413" s="5"/>
    </row>
    <row r="26414" spans="1:1" hidden="1">
      <c r="A26414" s="5"/>
    </row>
    <row r="26415" spans="1:1" hidden="1">
      <c r="A26415" s="5"/>
    </row>
    <row r="26416" spans="1:1" hidden="1">
      <c r="A26416" s="5"/>
    </row>
    <row r="26417" spans="1:1" hidden="1">
      <c r="A26417" s="5"/>
    </row>
    <row r="26418" spans="1:1" hidden="1">
      <c r="A26418" s="5"/>
    </row>
    <row r="26419" spans="1:1" hidden="1">
      <c r="A26419" s="5"/>
    </row>
    <row r="26420" spans="1:1" hidden="1">
      <c r="A26420" s="5"/>
    </row>
    <row r="26421" spans="1:1" hidden="1">
      <c r="A26421" s="5"/>
    </row>
    <row r="26422" spans="1:1" hidden="1">
      <c r="A26422" s="5"/>
    </row>
    <row r="26423" spans="1:1" hidden="1">
      <c r="A26423" s="5"/>
    </row>
    <row r="26424" spans="1:1" hidden="1">
      <c r="A26424" s="5"/>
    </row>
    <row r="26425" spans="1:1" hidden="1">
      <c r="A26425" s="5"/>
    </row>
    <row r="26426" spans="1:1" hidden="1">
      <c r="A26426" s="5"/>
    </row>
    <row r="26427" spans="1:1" hidden="1">
      <c r="A26427" s="5"/>
    </row>
    <row r="26428" spans="1:1" hidden="1">
      <c r="A26428" s="5"/>
    </row>
    <row r="26429" spans="1:1" hidden="1">
      <c r="A26429" s="5"/>
    </row>
    <row r="26430" spans="1:1" hidden="1">
      <c r="A26430" s="5"/>
    </row>
    <row r="26431" spans="1:1" hidden="1">
      <c r="A26431" s="5"/>
    </row>
    <row r="26432" spans="1:1" hidden="1">
      <c r="A26432" s="5"/>
    </row>
    <row r="26433" spans="1:1" hidden="1">
      <c r="A26433" s="5"/>
    </row>
    <row r="26434" spans="1:1" hidden="1">
      <c r="A26434" s="5"/>
    </row>
    <row r="26435" spans="1:1" hidden="1">
      <c r="A26435" s="5"/>
    </row>
    <row r="26436" spans="1:1" hidden="1">
      <c r="A26436" s="5"/>
    </row>
    <row r="26437" spans="1:1" hidden="1">
      <c r="A26437" s="5"/>
    </row>
    <row r="26438" spans="1:1" hidden="1">
      <c r="A26438" s="5"/>
    </row>
    <row r="26439" spans="1:1" hidden="1">
      <c r="A26439" s="5"/>
    </row>
    <row r="26440" spans="1:1" hidden="1">
      <c r="A26440" s="5"/>
    </row>
    <row r="26441" spans="1:1" hidden="1">
      <c r="A26441" s="5"/>
    </row>
    <row r="26442" spans="1:1" hidden="1">
      <c r="A26442" s="5"/>
    </row>
    <row r="26443" spans="1:1" hidden="1">
      <c r="A26443" s="5"/>
    </row>
    <row r="26444" spans="1:1" hidden="1">
      <c r="A26444" s="5"/>
    </row>
    <row r="26445" spans="1:1" hidden="1">
      <c r="A26445" s="5"/>
    </row>
    <row r="26446" spans="1:1" hidden="1">
      <c r="A26446" s="5"/>
    </row>
    <row r="26447" spans="1:1" hidden="1">
      <c r="A26447" s="5"/>
    </row>
    <row r="26448" spans="1:1" hidden="1">
      <c r="A26448" s="5"/>
    </row>
    <row r="26449" spans="1:1" hidden="1">
      <c r="A26449" s="5"/>
    </row>
    <row r="26450" spans="1:1" hidden="1">
      <c r="A26450" s="5"/>
    </row>
    <row r="26451" spans="1:1" hidden="1">
      <c r="A26451" s="5"/>
    </row>
    <row r="26452" spans="1:1" hidden="1">
      <c r="A26452" s="5"/>
    </row>
    <row r="26453" spans="1:1" hidden="1">
      <c r="A26453" s="5"/>
    </row>
    <row r="26454" spans="1:1" hidden="1">
      <c r="A26454" s="5"/>
    </row>
    <row r="26455" spans="1:1" hidden="1">
      <c r="A26455" s="5"/>
    </row>
    <row r="26456" spans="1:1" hidden="1">
      <c r="A26456" s="5"/>
    </row>
    <row r="26457" spans="1:1" hidden="1">
      <c r="A26457" s="5"/>
    </row>
    <row r="26458" spans="1:1" hidden="1">
      <c r="A26458" s="5"/>
    </row>
    <row r="26459" spans="1:1" hidden="1">
      <c r="A26459" s="5"/>
    </row>
    <row r="26460" spans="1:1" hidden="1">
      <c r="A26460" s="5"/>
    </row>
    <row r="26461" spans="1:1" hidden="1">
      <c r="A26461" s="5"/>
    </row>
    <row r="26462" spans="1:1" hidden="1">
      <c r="A26462" s="5"/>
    </row>
    <row r="26463" spans="1:1" hidden="1">
      <c r="A26463" s="5"/>
    </row>
    <row r="26464" spans="1:1" hidden="1">
      <c r="A26464" s="5"/>
    </row>
    <row r="26465" spans="1:1" hidden="1">
      <c r="A26465" s="5"/>
    </row>
    <row r="26466" spans="1:1" hidden="1">
      <c r="A26466" s="5"/>
    </row>
    <row r="26467" spans="1:1" hidden="1">
      <c r="A26467" s="5"/>
    </row>
    <row r="26468" spans="1:1" hidden="1">
      <c r="A26468" s="5"/>
    </row>
    <row r="26469" spans="1:1" hidden="1">
      <c r="A26469" s="5"/>
    </row>
    <row r="26470" spans="1:1" hidden="1">
      <c r="A26470" s="5"/>
    </row>
    <row r="26471" spans="1:1" hidden="1">
      <c r="A26471" s="5"/>
    </row>
    <row r="26472" spans="1:1" hidden="1">
      <c r="A26472" s="5"/>
    </row>
    <row r="26473" spans="1:1" hidden="1">
      <c r="A26473" s="5"/>
    </row>
    <row r="26474" spans="1:1" hidden="1">
      <c r="A26474" s="5"/>
    </row>
    <row r="26475" spans="1:1" hidden="1">
      <c r="A26475" s="5"/>
    </row>
    <row r="26476" spans="1:1" hidden="1">
      <c r="A26476" s="5"/>
    </row>
    <row r="26477" spans="1:1" hidden="1">
      <c r="A26477" s="5"/>
    </row>
    <row r="26478" spans="1:1" hidden="1">
      <c r="A26478" s="5"/>
    </row>
    <row r="26479" spans="1:1" hidden="1">
      <c r="A26479" s="5"/>
    </row>
    <row r="26480" spans="1:1" hidden="1">
      <c r="A26480" s="5"/>
    </row>
    <row r="26481" spans="1:1" hidden="1">
      <c r="A26481" s="5"/>
    </row>
    <row r="26482" spans="1:1" hidden="1">
      <c r="A26482" s="5"/>
    </row>
    <row r="26483" spans="1:1" hidden="1">
      <c r="A26483" s="5"/>
    </row>
    <row r="26484" spans="1:1" hidden="1">
      <c r="A26484" s="5"/>
    </row>
    <row r="26485" spans="1:1" hidden="1">
      <c r="A26485" s="5"/>
    </row>
    <row r="26486" spans="1:1" hidden="1">
      <c r="A26486" s="5"/>
    </row>
    <row r="26487" spans="1:1" hidden="1">
      <c r="A26487" s="5"/>
    </row>
    <row r="26488" spans="1:1" hidden="1">
      <c r="A26488" s="5"/>
    </row>
    <row r="26489" spans="1:1" hidden="1">
      <c r="A26489" s="5"/>
    </row>
    <row r="26490" spans="1:1" hidden="1">
      <c r="A26490" s="5"/>
    </row>
    <row r="26491" spans="1:1" hidden="1">
      <c r="A26491" s="5"/>
    </row>
    <row r="26492" spans="1:1" hidden="1">
      <c r="A26492" s="5"/>
    </row>
    <row r="26493" spans="1:1" hidden="1">
      <c r="A26493" s="5"/>
    </row>
    <row r="26494" spans="1:1" hidden="1">
      <c r="A26494" s="5"/>
    </row>
    <row r="26495" spans="1:1" hidden="1">
      <c r="A26495" s="5"/>
    </row>
    <row r="26496" spans="1:1" hidden="1">
      <c r="A26496" s="5"/>
    </row>
    <row r="26497" spans="1:1" hidden="1">
      <c r="A26497" s="5"/>
    </row>
    <row r="26498" spans="1:1" hidden="1">
      <c r="A26498" s="5"/>
    </row>
    <row r="26499" spans="1:1" hidden="1">
      <c r="A26499" s="5"/>
    </row>
    <row r="26500" spans="1:1" hidden="1">
      <c r="A26500" s="5"/>
    </row>
    <row r="26501" spans="1:1" hidden="1">
      <c r="A26501" s="5"/>
    </row>
    <row r="26502" spans="1:1" hidden="1">
      <c r="A26502" s="5"/>
    </row>
    <row r="26503" spans="1:1" hidden="1">
      <c r="A26503" s="5"/>
    </row>
    <row r="26504" spans="1:1" hidden="1">
      <c r="A26504" s="5"/>
    </row>
    <row r="26505" spans="1:1" hidden="1">
      <c r="A26505" s="5"/>
    </row>
    <row r="26506" spans="1:1" hidden="1">
      <c r="A26506" s="5"/>
    </row>
    <row r="26507" spans="1:1" hidden="1">
      <c r="A26507" s="5"/>
    </row>
    <row r="26508" spans="1:1" hidden="1">
      <c r="A26508" s="5"/>
    </row>
    <row r="26509" spans="1:1" hidden="1">
      <c r="A26509" s="5"/>
    </row>
    <row r="26510" spans="1:1" hidden="1">
      <c r="A26510" s="5"/>
    </row>
    <row r="26511" spans="1:1" hidden="1">
      <c r="A26511" s="5"/>
    </row>
    <row r="26512" spans="1:1" hidden="1">
      <c r="A26512" s="5"/>
    </row>
    <row r="26513" spans="1:1" hidden="1">
      <c r="A26513" s="5"/>
    </row>
    <row r="26514" spans="1:1" hidden="1">
      <c r="A26514" s="5"/>
    </row>
    <row r="26515" spans="1:1" hidden="1">
      <c r="A26515" s="5"/>
    </row>
    <row r="26516" spans="1:1" hidden="1">
      <c r="A26516" s="5"/>
    </row>
    <row r="26517" spans="1:1" hidden="1">
      <c r="A26517" s="5"/>
    </row>
    <row r="26518" spans="1:1" hidden="1">
      <c r="A26518" s="5"/>
    </row>
    <row r="26519" spans="1:1" hidden="1">
      <c r="A26519" s="5"/>
    </row>
    <row r="26520" spans="1:1" hidden="1">
      <c r="A26520" s="5"/>
    </row>
    <row r="26521" spans="1:1" hidden="1">
      <c r="A26521" s="5"/>
    </row>
    <row r="26522" spans="1:1" hidden="1">
      <c r="A26522" s="5"/>
    </row>
    <row r="26523" spans="1:1" hidden="1">
      <c r="A26523" s="5"/>
    </row>
    <row r="26524" spans="1:1" hidden="1">
      <c r="A26524" s="5"/>
    </row>
    <row r="26525" spans="1:1" hidden="1">
      <c r="A26525" s="5"/>
    </row>
    <row r="26526" spans="1:1" hidden="1">
      <c r="A26526" s="5"/>
    </row>
    <row r="26527" spans="1:1" hidden="1">
      <c r="A26527" s="5"/>
    </row>
    <row r="26528" spans="1:1" hidden="1">
      <c r="A26528" s="5"/>
    </row>
    <row r="26529" spans="1:1" hidden="1">
      <c r="A26529" s="5"/>
    </row>
    <row r="26530" spans="1:1" hidden="1">
      <c r="A26530" s="5"/>
    </row>
    <row r="26531" spans="1:1" hidden="1">
      <c r="A26531" s="5"/>
    </row>
    <row r="26532" spans="1:1" hidden="1">
      <c r="A26532" s="5"/>
    </row>
    <row r="26533" spans="1:1" hidden="1">
      <c r="A26533" s="5"/>
    </row>
    <row r="26534" spans="1:1" hidden="1">
      <c r="A26534" s="5"/>
    </row>
    <row r="26535" spans="1:1" hidden="1">
      <c r="A26535" s="5"/>
    </row>
    <row r="26536" spans="1:1" hidden="1">
      <c r="A26536" s="5"/>
    </row>
    <row r="26537" spans="1:1" hidden="1">
      <c r="A26537" s="5"/>
    </row>
    <row r="26538" spans="1:1" hidden="1">
      <c r="A26538" s="5"/>
    </row>
    <row r="26539" spans="1:1" hidden="1">
      <c r="A26539" s="5"/>
    </row>
    <row r="26540" spans="1:1" hidden="1">
      <c r="A26540" s="5"/>
    </row>
    <row r="26541" spans="1:1" hidden="1">
      <c r="A26541" s="5"/>
    </row>
    <row r="26542" spans="1:1" hidden="1">
      <c r="A26542" s="5"/>
    </row>
    <row r="26543" spans="1:1" hidden="1">
      <c r="A26543" s="5"/>
    </row>
    <row r="26544" spans="1:1" hidden="1">
      <c r="A26544" s="5"/>
    </row>
    <row r="26545" spans="1:1" hidden="1">
      <c r="A26545" s="5"/>
    </row>
    <row r="26546" spans="1:1" hidden="1">
      <c r="A26546" s="5"/>
    </row>
    <row r="26547" spans="1:1" hidden="1">
      <c r="A26547" s="5"/>
    </row>
    <row r="26548" spans="1:1" hidden="1">
      <c r="A26548" s="5"/>
    </row>
    <row r="26549" spans="1:1" hidden="1">
      <c r="A26549" s="5"/>
    </row>
    <row r="26550" spans="1:1" hidden="1">
      <c r="A26550" s="5"/>
    </row>
    <row r="26551" spans="1:1" hidden="1">
      <c r="A26551" s="5"/>
    </row>
    <row r="26552" spans="1:1" hidden="1">
      <c r="A26552" s="5"/>
    </row>
    <row r="26553" spans="1:1" hidden="1">
      <c r="A26553" s="5"/>
    </row>
    <row r="26554" spans="1:1" hidden="1">
      <c r="A26554" s="5"/>
    </row>
    <row r="26555" spans="1:1" hidden="1">
      <c r="A26555" s="5"/>
    </row>
    <row r="26556" spans="1:1" hidden="1">
      <c r="A26556" s="5"/>
    </row>
    <row r="26557" spans="1:1" hidden="1">
      <c r="A26557" s="5"/>
    </row>
    <row r="26558" spans="1:1" hidden="1">
      <c r="A26558" s="5"/>
    </row>
    <row r="26559" spans="1:1" hidden="1">
      <c r="A26559" s="5"/>
    </row>
    <row r="26560" spans="1:1" hidden="1">
      <c r="A26560" s="5"/>
    </row>
    <row r="26561" spans="1:1" hidden="1">
      <c r="A26561" s="5"/>
    </row>
    <row r="26562" spans="1:1" hidden="1">
      <c r="A26562" s="5"/>
    </row>
    <row r="26563" spans="1:1" hidden="1">
      <c r="A26563" s="5"/>
    </row>
    <row r="26564" spans="1:1" hidden="1">
      <c r="A26564" s="5"/>
    </row>
    <row r="26565" spans="1:1" hidden="1">
      <c r="A26565" s="5"/>
    </row>
    <row r="26566" spans="1:1" hidden="1">
      <c r="A26566" s="5"/>
    </row>
    <row r="26567" spans="1:1" hidden="1">
      <c r="A26567" s="5"/>
    </row>
    <row r="26568" spans="1:1" hidden="1">
      <c r="A26568" s="5"/>
    </row>
    <row r="26569" spans="1:1" hidden="1">
      <c r="A26569" s="5"/>
    </row>
    <row r="26570" spans="1:1" hidden="1">
      <c r="A26570" s="5"/>
    </row>
    <row r="26571" spans="1:1" hidden="1">
      <c r="A26571" s="5"/>
    </row>
    <row r="26572" spans="1:1" hidden="1">
      <c r="A26572" s="5"/>
    </row>
    <row r="26573" spans="1:1" hidden="1">
      <c r="A26573" s="5"/>
    </row>
    <row r="26574" spans="1:1" hidden="1">
      <c r="A26574" s="5"/>
    </row>
    <row r="26575" spans="1:1" hidden="1">
      <c r="A26575" s="5"/>
    </row>
    <row r="26576" spans="1:1" hidden="1">
      <c r="A26576" s="5"/>
    </row>
    <row r="26577" spans="1:1" hidden="1">
      <c r="A26577" s="5"/>
    </row>
    <row r="26578" spans="1:1" hidden="1">
      <c r="A26578" s="5"/>
    </row>
    <row r="26579" spans="1:1" hidden="1">
      <c r="A26579" s="5"/>
    </row>
    <row r="26580" spans="1:1" hidden="1">
      <c r="A26580" s="5"/>
    </row>
    <row r="26581" spans="1:1" hidden="1">
      <c r="A26581" s="5"/>
    </row>
    <row r="26582" spans="1:1" hidden="1">
      <c r="A26582" s="5"/>
    </row>
    <row r="26583" spans="1:1" hidden="1">
      <c r="A26583" s="5"/>
    </row>
    <row r="26584" spans="1:1" hidden="1">
      <c r="A26584" s="5"/>
    </row>
    <row r="26585" spans="1:1" hidden="1">
      <c r="A26585" s="5"/>
    </row>
    <row r="26586" spans="1:1" hidden="1">
      <c r="A26586" s="5"/>
    </row>
    <row r="26587" spans="1:1" hidden="1">
      <c r="A26587" s="5"/>
    </row>
    <row r="26588" spans="1:1" hidden="1">
      <c r="A26588" s="5"/>
    </row>
    <row r="26589" spans="1:1" hidden="1">
      <c r="A26589" s="5"/>
    </row>
    <row r="26590" spans="1:1" hidden="1">
      <c r="A26590" s="5"/>
    </row>
    <row r="26591" spans="1:1" hidden="1">
      <c r="A26591" s="5"/>
    </row>
    <row r="26592" spans="1:1" hidden="1">
      <c r="A26592" s="5"/>
    </row>
    <row r="26593" spans="1:1" hidden="1">
      <c r="A26593" s="5"/>
    </row>
    <row r="26594" spans="1:1" hidden="1">
      <c r="A26594" s="5"/>
    </row>
    <row r="26595" spans="1:1" hidden="1">
      <c r="A26595" s="5"/>
    </row>
    <row r="26596" spans="1:1" hidden="1">
      <c r="A26596" s="5"/>
    </row>
    <row r="26597" spans="1:1" hidden="1">
      <c r="A26597" s="5"/>
    </row>
    <row r="26598" spans="1:1" hidden="1">
      <c r="A26598" s="5"/>
    </row>
    <row r="26599" spans="1:1" hidden="1">
      <c r="A26599" s="5"/>
    </row>
    <row r="26600" spans="1:1" hidden="1">
      <c r="A26600" s="5"/>
    </row>
    <row r="26601" spans="1:1" hidden="1">
      <c r="A26601" s="5"/>
    </row>
    <row r="26602" spans="1:1" hidden="1">
      <c r="A26602" s="5"/>
    </row>
    <row r="26603" spans="1:1" hidden="1">
      <c r="A26603" s="5"/>
    </row>
    <row r="26604" spans="1:1" hidden="1">
      <c r="A26604" s="5"/>
    </row>
    <row r="26605" spans="1:1" hidden="1">
      <c r="A26605" s="5"/>
    </row>
    <row r="26606" spans="1:1" hidden="1">
      <c r="A26606" s="5"/>
    </row>
    <row r="26607" spans="1:1" hidden="1">
      <c r="A26607" s="5"/>
    </row>
    <row r="26608" spans="1:1" hidden="1">
      <c r="A26608" s="5"/>
    </row>
    <row r="26609" spans="1:1" hidden="1">
      <c r="A26609" s="5"/>
    </row>
    <row r="26610" spans="1:1" hidden="1">
      <c r="A26610" s="5"/>
    </row>
    <row r="26611" spans="1:1" hidden="1">
      <c r="A26611" s="5"/>
    </row>
    <row r="26612" spans="1:1" hidden="1">
      <c r="A26612" s="5"/>
    </row>
    <row r="26613" spans="1:1" hidden="1">
      <c r="A26613" s="5"/>
    </row>
    <row r="26614" spans="1:1" hidden="1">
      <c r="A26614" s="5"/>
    </row>
    <row r="26615" spans="1:1" hidden="1">
      <c r="A26615" s="5"/>
    </row>
    <row r="26616" spans="1:1" hidden="1">
      <c r="A26616" s="5"/>
    </row>
    <row r="26617" spans="1:1" hidden="1">
      <c r="A26617" s="5"/>
    </row>
    <row r="26618" spans="1:1" hidden="1">
      <c r="A26618" s="5"/>
    </row>
    <row r="26619" spans="1:1" hidden="1">
      <c r="A26619" s="5"/>
    </row>
    <row r="26620" spans="1:1" hidden="1">
      <c r="A26620" s="5"/>
    </row>
    <row r="26621" spans="1:1" hidden="1">
      <c r="A26621" s="5"/>
    </row>
    <row r="26622" spans="1:1" hidden="1">
      <c r="A26622" s="5"/>
    </row>
    <row r="26623" spans="1:1" hidden="1">
      <c r="A26623" s="5"/>
    </row>
    <row r="26624" spans="1:1" hidden="1">
      <c r="A26624" s="5"/>
    </row>
    <row r="26625" spans="1:1" hidden="1">
      <c r="A26625" s="5"/>
    </row>
    <row r="26626" spans="1:1" hidden="1">
      <c r="A26626" s="5"/>
    </row>
    <row r="26627" spans="1:1" hidden="1">
      <c r="A26627" s="5"/>
    </row>
    <row r="26628" spans="1:1" hidden="1">
      <c r="A26628" s="5"/>
    </row>
    <row r="26629" spans="1:1" hidden="1">
      <c r="A26629" s="5"/>
    </row>
    <row r="26630" spans="1:1" hidden="1">
      <c r="A26630" s="5"/>
    </row>
    <row r="26631" spans="1:1" hidden="1">
      <c r="A26631" s="5"/>
    </row>
    <row r="26632" spans="1:1" hidden="1">
      <c r="A26632" s="5"/>
    </row>
    <row r="26633" spans="1:1" hidden="1">
      <c r="A26633" s="5"/>
    </row>
    <row r="26634" spans="1:1" hidden="1">
      <c r="A26634" s="5"/>
    </row>
    <row r="26635" spans="1:1" hidden="1">
      <c r="A26635" s="5"/>
    </row>
    <row r="26636" spans="1:1" hidden="1">
      <c r="A26636" s="5"/>
    </row>
    <row r="26637" spans="1:1" hidden="1">
      <c r="A26637" s="5"/>
    </row>
    <row r="26638" spans="1:1" hidden="1">
      <c r="A26638" s="5"/>
    </row>
    <row r="26639" spans="1:1" hidden="1">
      <c r="A26639" s="5"/>
    </row>
    <row r="26640" spans="1:1" hidden="1">
      <c r="A26640" s="5"/>
    </row>
    <row r="26641" spans="1:1" hidden="1">
      <c r="A26641" s="5"/>
    </row>
    <row r="26642" spans="1:1" hidden="1">
      <c r="A26642" s="5"/>
    </row>
    <row r="26643" spans="1:1" hidden="1">
      <c r="A26643" s="5"/>
    </row>
    <row r="26644" spans="1:1" hidden="1">
      <c r="A26644" s="5"/>
    </row>
    <row r="26645" spans="1:1" hidden="1">
      <c r="A26645" s="5"/>
    </row>
    <row r="26646" spans="1:1" hidden="1">
      <c r="A26646" s="5"/>
    </row>
    <row r="26647" spans="1:1" hidden="1">
      <c r="A26647" s="5"/>
    </row>
    <row r="26648" spans="1:1" hidden="1">
      <c r="A26648" s="5"/>
    </row>
    <row r="26649" spans="1:1" hidden="1">
      <c r="A26649" s="5"/>
    </row>
    <row r="26650" spans="1:1" hidden="1">
      <c r="A26650" s="5"/>
    </row>
    <row r="26651" spans="1:1" hidden="1">
      <c r="A26651" s="5"/>
    </row>
    <row r="26652" spans="1:1" hidden="1">
      <c r="A26652" s="5"/>
    </row>
    <row r="26653" spans="1:1" hidden="1">
      <c r="A26653" s="5"/>
    </row>
    <row r="26654" spans="1:1" hidden="1">
      <c r="A26654" s="5"/>
    </row>
    <row r="26655" spans="1:1" hidden="1">
      <c r="A26655" s="5"/>
    </row>
    <row r="26656" spans="1:1" hidden="1">
      <c r="A26656" s="5"/>
    </row>
    <row r="26657" spans="1:1" hidden="1">
      <c r="A26657" s="5"/>
    </row>
    <row r="26658" spans="1:1" hidden="1">
      <c r="A26658" s="5"/>
    </row>
    <row r="26659" spans="1:1" hidden="1">
      <c r="A26659" s="5"/>
    </row>
    <row r="26660" spans="1:1" hidden="1">
      <c r="A26660" s="5"/>
    </row>
    <row r="26661" spans="1:1" hidden="1">
      <c r="A26661" s="5"/>
    </row>
    <row r="26662" spans="1:1" hidden="1">
      <c r="A26662" s="5"/>
    </row>
    <row r="26663" spans="1:1" hidden="1">
      <c r="A26663" s="5"/>
    </row>
    <row r="26664" spans="1:1" hidden="1">
      <c r="A26664" s="5"/>
    </row>
    <row r="26665" spans="1:1" hidden="1">
      <c r="A26665" s="5"/>
    </row>
    <row r="26666" spans="1:1" hidden="1">
      <c r="A26666" s="5"/>
    </row>
    <row r="26667" spans="1:1" hidden="1">
      <c r="A26667" s="5"/>
    </row>
    <row r="26668" spans="1:1" hidden="1">
      <c r="A26668" s="5"/>
    </row>
    <row r="26669" spans="1:1" hidden="1">
      <c r="A26669" s="5"/>
    </row>
    <row r="26670" spans="1:1" hidden="1">
      <c r="A26670" s="5"/>
    </row>
    <row r="26671" spans="1:1" hidden="1">
      <c r="A26671" s="5"/>
    </row>
    <row r="26672" spans="1:1" hidden="1">
      <c r="A26672" s="5"/>
    </row>
    <row r="26673" spans="1:1" hidden="1">
      <c r="A26673" s="5"/>
    </row>
    <row r="26674" spans="1:1" hidden="1">
      <c r="A26674" s="5"/>
    </row>
    <row r="26675" spans="1:1" hidden="1">
      <c r="A26675" s="5"/>
    </row>
    <row r="26676" spans="1:1" hidden="1">
      <c r="A26676" s="5"/>
    </row>
    <row r="26677" spans="1:1" hidden="1">
      <c r="A26677" s="5"/>
    </row>
    <row r="26678" spans="1:1" hidden="1">
      <c r="A26678" s="5"/>
    </row>
    <row r="26679" spans="1:1" hidden="1">
      <c r="A26679" s="5"/>
    </row>
    <row r="26680" spans="1:1" hidden="1">
      <c r="A26680" s="5"/>
    </row>
    <row r="26681" spans="1:1" hidden="1">
      <c r="A26681" s="5"/>
    </row>
    <row r="26682" spans="1:1" hidden="1">
      <c r="A26682" s="5"/>
    </row>
    <row r="26683" spans="1:1" hidden="1">
      <c r="A26683" s="5"/>
    </row>
    <row r="26684" spans="1:1" hidden="1">
      <c r="A26684" s="5"/>
    </row>
    <row r="26685" spans="1:1" hidden="1">
      <c r="A26685" s="5"/>
    </row>
    <row r="26686" spans="1:1" hidden="1">
      <c r="A26686" s="5"/>
    </row>
    <row r="26687" spans="1:1" hidden="1">
      <c r="A26687" s="5"/>
    </row>
    <row r="26688" spans="1:1" hidden="1">
      <c r="A26688" s="5"/>
    </row>
    <row r="26689" spans="1:1" hidden="1">
      <c r="A26689" s="5"/>
    </row>
    <row r="26690" spans="1:1" hidden="1">
      <c r="A26690" s="5"/>
    </row>
    <row r="26691" spans="1:1" hidden="1">
      <c r="A26691" s="5"/>
    </row>
    <row r="26692" spans="1:1" hidden="1">
      <c r="A26692" s="5"/>
    </row>
    <row r="26693" spans="1:1" hidden="1">
      <c r="A26693" s="5"/>
    </row>
    <row r="26694" spans="1:1" hidden="1">
      <c r="A26694" s="5"/>
    </row>
    <row r="26695" spans="1:1" hidden="1">
      <c r="A26695" s="5"/>
    </row>
    <row r="26696" spans="1:1" hidden="1">
      <c r="A26696" s="5"/>
    </row>
    <row r="26697" spans="1:1" hidden="1">
      <c r="A26697" s="5"/>
    </row>
    <row r="26698" spans="1:1" hidden="1">
      <c r="A26698" s="5"/>
    </row>
    <row r="26699" spans="1:1" hidden="1">
      <c r="A26699" s="5"/>
    </row>
    <row r="26700" spans="1:1" hidden="1">
      <c r="A26700" s="5"/>
    </row>
    <row r="26701" spans="1:1" hidden="1">
      <c r="A26701" s="5"/>
    </row>
    <row r="26702" spans="1:1" hidden="1">
      <c r="A26702" s="5"/>
    </row>
    <row r="26703" spans="1:1" hidden="1">
      <c r="A26703" s="5"/>
    </row>
    <row r="26704" spans="1:1" hidden="1">
      <c r="A26704" s="5"/>
    </row>
    <row r="26705" spans="1:1" hidden="1">
      <c r="A26705" s="5"/>
    </row>
    <row r="26706" spans="1:1" hidden="1">
      <c r="A26706" s="5"/>
    </row>
    <row r="26707" spans="1:1" hidden="1">
      <c r="A26707" s="5"/>
    </row>
    <row r="26708" spans="1:1" hidden="1">
      <c r="A26708" s="5"/>
    </row>
    <row r="26709" spans="1:1" hidden="1">
      <c r="A26709" s="5"/>
    </row>
    <row r="26710" spans="1:1" hidden="1">
      <c r="A26710" s="5"/>
    </row>
    <row r="26711" spans="1:1" hidden="1">
      <c r="A26711" s="5"/>
    </row>
    <row r="26712" spans="1:1" hidden="1">
      <c r="A26712" s="5"/>
    </row>
    <row r="26713" spans="1:1" hidden="1">
      <c r="A26713" s="5"/>
    </row>
    <row r="26714" spans="1:1" hidden="1">
      <c r="A26714" s="5"/>
    </row>
    <row r="26715" spans="1:1" hidden="1">
      <c r="A26715" s="5"/>
    </row>
    <row r="26716" spans="1:1" hidden="1">
      <c r="A26716" s="5"/>
    </row>
    <row r="26717" spans="1:1" hidden="1">
      <c r="A26717" s="5"/>
    </row>
    <row r="26718" spans="1:1" hidden="1">
      <c r="A26718" s="5"/>
    </row>
    <row r="26719" spans="1:1" hidden="1">
      <c r="A26719" s="5"/>
    </row>
    <row r="26720" spans="1:1" hidden="1">
      <c r="A26720" s="5"/>
    </row>
    <row r="26721" spans="1:1" hidden="1">
      <c r="A26721" s="5"/>
    </row>
    <row r="26722" spans="1:1" hidden="1">
      <c r="A26722" s="5"/>
    </row>
    <row r="26723" spans="1:1" hidden="1">
      <c r="A26723" s="5"/>
    </row>
    <row r="26724" spans="1:1" hidden="1">
      <c r="A26724" s="5"/>
    </row>
    <row r="26725" spans="1:1" hidden="1">
      <c r="A26725" s="5"/>
    </row>
    <row r="26726" spans="1:1" hidden="1">
      <c r="A26726" s="5"/>
    </row>
    <row r="26727" spans="1:1" hidden="1">
      <c r="A26727" s="5"/>
    </row>
    <row r="26728" spans="1:1" hidden="1">
      <c r="A26728" s="5"/>
    </row>
    <row r="26729" spans="1:1" hidden="1">
      <c r="A26729" s="5"/>
    </row>
    <row r="26730" spans="1:1" hidden="1">
      <c r="A26730" s="5"/>
    </row>
    <row r="26731" spans="1:1" hidden="1">
      <c r="A26731" s="5"/>
    </row>
    <row r="26732" spans="1:1" hidden="1">
      <c r="A26732" s="5"/>
    </row>
    <row r="26733" spans="1:1" hidden="1">
      <c r="A26733" s="5"/>
    </row>
    <row r="26734" spans="1:1" hidden="1">
      <c r="A26734" s="5"/>
    </row>
    <row r="26735" spans="1:1" hidden="1">
      <c r="A26735" s="5"/>
    </row>
    <row r="26736" spans="1:1" hidden="1">
      <c r="A26736" s="5"/>
    </row>
    <row r="26737" spans="1:1" hidden="1">
      <c r="A26737" s="5"/>
    </row>
    <row r="26738" spans="1:1" hidden="1">
      <c r="A26738" s="5"/>
    </row>
    <row r="26739" spans="1:1" hidden="1">
      <c r="A26739" s="5"/>
    </row>
    <row r="26740" spans="1:1" hidden="1">
      <c r="A26740" s="5"/>
    </row>
    <row r="26741" spans="1:1" hidden="1">
      <c r="A26741" s="5"/>
    </row>
    <row r="26742" spans="1:1" hidden="1">
      <c r="A26742" s="5"/>
    </row>
    <row r="26743" spans="1:1" hidden="1">
      <c r="A26743" s="5"/>
    </row>
    <row r="26744" spans="1:1" hidden="1">
      <c r="A26744" s="5"/>
    </row>
    <row r="26745" spans="1:1" hidden="1">
      <c r="A26745" s="5"/>
    </row>
    <row r="26746" spans="1:1" hidden="1">
      <c r="A26746" s="5"/>
    </row>
    <row r="26747" spans="1:1" hidden="1">
      <c r="A26747" s="5"/>
    </row>
    <row r="26748" spans="1:1" hidden="1">
      <c r="A26748" s="5"/>
    </row>
    <row r="26749" spans="1:1" hidden="1">
      <c r="A26749" s="5"/>
    </row>
    <row r="26750" spans="1:1" hidden="1">
      <c r="A26750" s="5"/>
    </row>
    <row r="26751" spans="1:1" hidden="1">
      <c r="A26751" s="5"/>
    </row>
    <row r="26752" spans="1:1" hidden="1">
      <c r="A26752" s="5"/>
    </row>
    <row r="26753" spans="1:1" hidden="1">
      <c r="A26753" s="5"/>
    </row>
    <row r="26754" spans="1:1" hidden="1">
      <c r="A26754" s="5"/>
    </row>
    <row r="26755" spans="1:1" hidden="1">
      <c r="A26755" s="5"/>
    </row>
    <row r="26756" spans="1:1" hidden="1">
      <c r="A26756" s="5"/>
    </row>
    <row r="26757" spans="1:1" hidden="1">
      <c r="A26757" s="5"/>
    </row>
    <row r="26758" spans="1:1" hidden="1">
      <c r="A26758" s="5"/>
    </row>
    <row r="26759" spans="1:1" hidden="1">
      <c r="A26759" s="5"/>
    </row>
    <row r="26760" spans="1:1" hidden="1">
      <c r="A26760" s="5"/>
    </row>
    <row r="26761" spans="1:1" hidden="1">
      <c r="A26761" s="5"/>
    </row>
    <row r="26762" spans="1:1" hidden="1">
      <c r="A26762" s="5"/>
    </row>
    <row r="26763" spans="1:1" hidden="1">
      <c r="A26763" s="5"/>
    </row>
    <row r="26764" spans="1:1" hidden="1">
      <c r="A26764" s="5"/>
    </row>
    <row r="26765" spans="1:1" hidden="1">
      <c r="A26765" s="5"/>
    </row>
    <row r="26766" spans="1:1" hidden="1">
      <c r="A26766" s="5"/>
    </row>
    <row r="26767" spans="1:1" hidden="1">
      <c r="A26767" s="5"/>
    </row>
    <row r="26768" spans="1:1" hidden="1">
      <c r="A26768" s="5"/>
    </row>
    <row r="26769" spans="1:1" hidden="1">
      <c r="A26769" s="5"/>
    </row>
    <row r="26770" spans="1:1" hidden="1">
      <c r="A26770" s="5"/>
    </row>
    <row r="26771" spans="1:1" hidden="1">
      <c r="A26771" s="5"/>
    </row>
    <row r="26772" spans="1:1" hidden="1">
      <c r="A26772" s="5"/>
    </row>
    <row r="26773" spans="1:1" hidden="1">
      <c r="A26773" s="5"/>
    </row>
    <row r="26774" spans="1:1" hidden="1">
      <c r="A26774" s="5"/>
    </row>
    <row r="26775" spans="1:1" hidden="1">
      <c r="A26775" s="5"/>
    </row>
    <row r="26776" spans="1:1" hidden="1">
      <c r="A26776" s="5"/>
    </row>
    <row r="26777" spans="1:1" hidden="1">
      <c r="A26777" s="5"/>
    </row>
    <row r="26778" spans="1:1" hidden="1">
      <c r="A26778" s="5"/>
    </row>
    <row r="26779" spans="1:1" hidden="1">
      <c r="A26779" s="5"/>
    </row>
    <row r="26780" spans="1:1" hidden="1">
      <c r="A26780" s="5"/>
    </row>
    <row r="26781" spans="1:1" hidden="1">
      <c r="A26781" s="5"/>
    </row>
    <row r="26782" spans="1:1" hidden="1">
      <c r="A26782" s="5"/>
    </row>
    <row r="26783" spans="1:1" hidden="1">
      <c r="A26783" s="5"/>
    </row>
    <row r="26784" spans="1:1" hidden="1">
      <c r="A26784" s="5"/>
    </row>
    <row r="26785" spans="1:1" hidden="1">
      <c r="A26785" s="5"/>
    </row>
    <row r="26786" spans="1:1" hidden="1">
      <c r="A26786" s="5"/>
    </row>
    <row r="26787" spans="1:1" hidden="1">
      <c r="A26787" s="5"/>
    </row>
    <row r="26788" spans="1:1" hidden="1">
      <c r="A26788" s="5"/>
    </row>
    <row r="26789" spans="1:1" hidden="1">
      <c r="A26789" s="5"/>
    </row>
    <row r="26790" spans="1:1" hidden="1">
      <c r="A26790" s="5"/>
    </row>
    <row r="26791" spans="1:1" hidden="1">
      <c r="A26791" s="5"/>
    </row>
    <row r="26792" spans="1:1" hidden="1">
      <c r="A26792" s="5"/>
    </row>
    <row r="26793" spans="1:1" hidden="1">
      <c r="A26793" s="5"/>
    </row>
    <row r="26794" spans="1:1" hidden="1">
      <c r="A26794" s="5"/>
    </row>
    <row r="26795" spans="1:1" hidden="1">
      <c r="A26795" s="5"/>
    </row>
    <row r="26796" spans="1:1" hidden="1">
      <c r="A26796" s="5"/>
    </row>
    <row r="26797" spans="1:1" hidden="1">
      <c r="A26797" s="5"/>
    </row>
    <row r="26798" spans="1:1" hidden="1">
      <c r="A26798" s="5"/>
    </row>
    <row r="26799" spans="1:1" hidden="1">
      <c r="A26799" s="5"/>
    </row>
    <row r="26800" spans="1:1" hidden="1">
      <c r="A26800" s="5"/>
    </row>
    <row r="26801" spans="1:1" hidden="1">
      <c r="A26801" s="5"/>
    </row>
    <row r="26802" spans="1:1" hidden="1">
      <c r="A26802" s="5"/>
    </row>
    <row r="26803" spans="1:1" hidden="1">
      <c r="A26803" s="5"/>
    </row>
    <row r="26804" spans="1:1" hidden="1">
      <c r="A26804" s="5"/>
    </row>
    <row r="26805" spans="1:1" hidden="1">
      <c r="A26805" s="5"/>
    </row>
    <row r="26806" spans="1:1" hidden="1">
      <c r="A26806" s="5"/>
    </row>
    <row r="26807" spans="1:1" hidden="1">
      <c r="A26807" s="5"/>
    </row>
    <row r="26808" spans="1:1" hidden="1">
      <c r="A26808" s="5"/>
    </row>
    <row r="26809" spans="1:1" hidden="1">
      <c r="A26809" s="5"/>
    </row>
    <row r="26810" spans="1:1" hidden="1">
      <c r="A26810" s="5"/>
    </row>
    <row r="26811" spans="1:1" hidden="1">
      <c r="A26811" s="5"/>
    </row>
    <row r="26812" spans="1:1" hidden="1">
      <c r="A26812" s="5"/>
    </row>
    <row r="26813" spans="1:1" hidden="1">
      <c r="A26813" s="5"/>
    </row>
    <row r="26814" spans="1:1" hidden="1">
      <c r="A26814" s="5"/>
    </row>
    <row r="26815" spans="1:1" hidden="1">
      <c r="A26815" s="5"/>
    </row>
    <row r="26816" spans="1:1" hidden="1">
      <c r="A26816" s="5"/>
    </row>
    <row r="26817" spans="1:1" hidden="1">
      <c r="A26817" s="5"/>
    </row>
    <row r="26818" spans="1:1" hidden="1">
      <c r="A26818" s="5"/>
    </row>
    <row r="26819" spans="1:1" hidden="1">
      <c r="A26819" s="5"/>
    </row>
    <row r="26820" spans="1:1" hidden="1">
      <c r="A26820" s="5"/>
    </row>
    <row r="26821" spans="1:1" hidden="1">
      <c r="A26821" s="5"/>
    </row>
    <row r="26822" spans="1:1" hidden="1">
      <c r="A26822" s="5"/>
    </row>
    <row r="26823" spans="1:1" hidden="1">
      <c r="A26823" s="5"/>
    </row>
    <row r="26824" spans="1:1" hidden="1">
      <c r="A26824" s="5"/>
    </row>
    <row r="26825" spans="1:1" hidden="1">
      <c r="A26825" s="5"/>
    </row>
    <row r="26826" spans="1:1" hidden="1">
      <c r="A26826" s="5"/>
    </row>
    <row r="26827" spans="1:1" hidden="1">
      <c r="A26827" s="5"/>
    </row>
    <row r="26828" spans="1:1" hidden="1">
      <c r="A26828" s="5"/>
    </row>
    <row r="26829" spans="1:1" hidden="1">
      <c r="A26829" s="5"/>
    </row>
    <row r="26830" spans="1:1" hidden="1">
      <c r="A26830" s="5"/>
    </row>
    <row r="26831" spans="1:1" hidden="1">
      <c r="A26831" s="5"/>
    </row>
    <row r="26832" spans="1:1" hidden="1">
      <c r="A26832" s="5"/>
    </row>
    <row r="26833" spans="1:1" hidden="1">
      <c r="A26833" s="5"/>
    </row>
    <row r="26834" spans="1:1" hidden="1">
      <c r="A26834" s="5"/>
    </row>
    <row r="26835" spans="1:1" hidden="1">
      <c r="A26835" s="5"/>
    </row>
    <row r="26836" spans="1:1" hidden="1">
      <c r="A26836" s="5"/>
    </row>
    <row r="26837" spans="1:1" hidden="1">
      <c r="A26837" s="5"/>
    </row>
    <row r="26838" spans="1:1" hidden="1">
      <c r="A26838" s="5"/>
    </row>
    <row r="26839" spans="1:1" hidden="1">
      <c r="A26839" s="5"/>
    </row>
    <row r="26840" spans="1:1" hidden="1">
      <c r="A26840" s="5"/>
    </row>
    <row r="26841" spans="1:1" hidden="1">
      <c r="A26841" s="5"/>
    </row>
    <row r="26842" spans="1:1" hidden="1">
      <c r="A26842" s="5"/>
    </row>
    <row r="26843" spans="1:1" hidden="1">
      <c r="A26843" s="5"/>
    </row>
    <row r="26844" spans="1:1" hidden="1">
      <c r="A26844" s="5"/>
    </row>
    <row r="26845" spans="1:1" hidden="1">
      <c r="A26845" s="5"/>
    </row>
    <row r="26846" spans="1:1" hidden="1">
      <c r="A26846" s="5"/>
    </row>
    <row r="26847" spans="1:1" hidden="1">
      <c r="A26847" s="5"/>
    </row>
    <row r="26848" spans="1:1" hidden="1">
      <c r="A26848" s="5"/>
    </row>
    <row r="26849" spans="1:1" hidden="1">
      <c r="A26849" s="5"/>
    </row>
    <row r="26850" spans="1:1" hidden="1">
      <c r="A26850" s="5"/>
    </row>
    <row r="26851" spans="1:1" hidden="1">
      <c r="A26851" s="5"/>
    </row>
    <row r="26852" spans="1:1" hidden="1">
      <c r="A26852" s="5"/>
    </row>
    <row r="26853" spans="1:1" hidden="1">
      <c r="A26853" s="5"/>
    </row>
    <row r="26854" spans="1:1" hidden="1">
      <c r="A26854" s="5"/>
    </row>
    <row r="26855" spans="1:1" hidden="1">
      <c r="A26855" s="5"/>
    </row>
    <row r="26856" spans="1:1" hidden="1">
      <c r="A26856" s="5"/>
    </row>
    <row r="26857" spans="1:1" hidden="1">
      <c r="A26857" s="5"/>
    </row>
    <row r="26858" spans="1:1" hidden="1">
      <c r="A26858" s="5"/>
    </row>
    <row r="26859" spans="1:1" hidden="1">
      <c r="A26859" s="5"/>
    </row>
    <row r="26860" spans="1:1" hidden="1">
      <c r="A26860" s="5"/>
    </row>
    <row r="26861" spans="1:1" hidden="1">
      <c r="A26861" s="5"/>
    </row>
    <row r="26862" spans="1:1" hidden="1">
      <c r="A26862" s="5"/>
    </row>
    <row r="26863" spans="1:1" hidden="1">
      <c r="A26863" s="5"/>
    </row>
    <row r="26864" spans="1:1" hidden="1">
      <c r="A26864" s="5"/>
    </row>
    <row r="26865" spans="1:1" hidden="1">
      <c r="A26865" s="5"/>
    </row>
    <row r="26866" spans="1:1" hidden="1">
      <c r="A26866" s="5"/>
    </row>
    <row r="26867" spans="1:1" hidden="1">
      <c r="A26867" s="5"/>
    </row>
    <row r="26868" spans="1:1" hidden="1">
      <c r="A26868" s="5"/>
    </row>
    <row r="26869" spans="1:1" hidden="1">
      <c r="A26869" s="5"/>
    </row>
    <row r="26870" spans="1:1" hidden="1">
      <c r="A26870" s="5"/>
    </row>
    <row r="26871" spans="1:1" hidden="1">
      <c r="A26871" s="5"/>
    </row>
    <row r="26872" spans="1:1" hidden="1">
      <c r="A26872" s="5"/>
    </row>
    <row r="26873" spans="1:1" hidden="1">
      <c r="A26873" s="5"/>
    </row>
    <row r="26874" spans="1:1" hidden="1">
      <c r="A26874" s="5"/>
    </row>
    <row r="26875" spans="1:1" hidden="1">
      <c r="A26875" s="5"/>
    </row>
    <row r="26876" spans="1:1" hidden="1">
      <c r="A26876" s="5"/>
    </row>
    <row r="26877" spans="1:1" hidden="1">
      <c r="A26877" s="5"/>
    </row>
    <row r="26878" spans="1:1" hidden="1">
      <c r="A26878" s="5"/>
    </row>
    <row r="26879" spans="1:1" hidden="1">
      <c r="A26879" s="5"/>
    </row>
    <row r="26880" spans="1:1" hidden="1">
      <c r="A26880" s="5"/>
    </row>
    <row r="26881" spans="1:1" hidden="1">
      <c r="A26881" s="5"/>
    </row>
    <row r="26882" spans="1:1" hidden="1">
      <c r="A26882" s="5"/>
    </row>
    <row r="26883" spans="1:1" hidden="1">
      <c r="A26883" s="5"/>
    </row>
    <row r="26884" spans="1:1" hidden="1">
      <c r="A26884" s="5"/>
    </row>
    <row r="26885" spans="1:1" hidden="1">
      <c r="A26885" s="5"/>
    </row>
    <row r="26886" spans="1:1" hidden="1">
      <c r="A26886" s="5"/>
    </row>
    <row r="26887" spans="1:1" hidden="1">
      <c r="A26887" s="5"/>
    </row>
    <row r="26888" spans="1:1" hidden="1">
      <c r="A26888" s="5"/>
    </row>
    <row r="26889" spans="1:1" hidden="1">
      <c r="A26889" s="5"/>
    </row>
    <row r="26890" spans="1:1" hidden="1">
      <c r="A26890" s="5"/>
    </row>
    <row r="26891" spans="1:1" hidden="1">
      <c r="A26891" s="5"/>
    </row>
    <row r="26892" spans="1:1" hidden="1">
      <c r="A26892" s="5"/>
    </row>
    <row r="26893" spans="1:1" hidden="1">
      <c r="A26893" s="5"/>
    </row>
    <row r="26894" spans="1:1" hidden="1">
      <c r="A26894" s="5"/>
    </row>
    <row r="26895" spans="1:1" hidden="1">
      <c r="A26895" s="5"/>
    </row>
    <row r="26896" spans="1:1" hidden="1">
      <c r="A26896" s="5"/>
    </row>
    <row r="26897" spans="1:1" hidden="1">
      <c r="A26897" s="5"/>
    </row>
    <row r="26898" spans="1:1" hidden="1">
      <c r="A26898" s="5"/>
    </row>
    <row r="26899" spans="1:1" hidden="1">
      <c r="A26899" s="5"/>
    </row>
    <row r="26900" spans="1:1" hidden="1">
      <c r="A26900" s="5"/>
    </row>
    <row r="26901" spans="1:1" hidden="1">
      <c r="A26901" s="5"/>
    </row>
    <row r="26902" spans="1:1" hidden="1">
      <c r="A26902" s="5"/>
    </row>
    <row r="26903" spans="1:1" hidden="1">
      <c r="A26903" s="5"/>
    </row>
    <row r="26904" spans="1:1" hidden="1">
      <c r="A26904" s="5"/>
    </row>
    <row r="26905" spans="1:1" hidden="1">
      <c r="A26905" s="5"/>
    </row>
    <row r="26906" spans="1:1" hidden="1">
      <c r="A26906" s="5"/>
    </row>
    <row r="26907" spans="1:1" hidden="1">
      <c r="A26907" s="5"/>
    </row>
    <row r="26908" spans="1:1" hidden="1">
      <c r="A26908" s="5"/>
    </row>
    <row r="26909" spans="1:1" hidden="1">
      <c r="A26909" s="5"/>
    </row>
    <row r="26910" spans="1:1" hidden="1">
      <c r="A26910" s="5"/>
    </row>
    <row r="26911" spans="1:1" hidden="1">
      <c r="A26911" s="5"/>
    </row>
    <row r="26912" spans="1:1" hidden="1">
      <c r="A26912" s="5"/>
    </row>
    <row r="26913" spans="1:1" hidden="1">
      <c r="A26913" s="5"/>
    </row>
    <row r="26914" spans="1:1" hidden="1">
      <c r="A26914" s="5"/>
    </row>
    <row r="26915" spans="1:1" hidden="1">
      <c r="A26915" s="5"/>
    </row>
    <row r="26916" spans="1:1" hidden="1">
      <c r="A26916" s="5"/>
    </row>
    <row r="26917" spans="1:1" hidden="1">
      <c r="A26917" s="5"/>
    </row>
    <row r="26918" spans="1:1" hidden="1">
      <c r="A26918" s="5"/>
    </row>
    <row r="26919" spans="1:1" hidden="1">
      <c r="A26919" s="5"/>
    </row>
    <row r="26920" spans="1:1" hidden="1">
      <c r="A26920" s="5"/>
    </row>
    <row r="26921" spans="1:1" hidden="1">
      <c r="A26921" s="5"/>
    </row>
    <row r="26922" spans="1:1" hidden="1">
      <c r="A26922" s="5"/>
    </row>
    <row r="26923" spans="1:1" hidden="1">
      <c r="A26923" s="5"/>
    </row>
    <row r="26924" spans="1:1" hidden="1">
      <c r="A26924" s="5"/>
    </row>
    <row r="26925" spans="1:1" hidden="1">
      <c r="A26925" s="5"/>
    </row>
    <row r="26926" spans="1:1" hidden="1">
      <c r="A26926" s="5"/>
    </row>
    <row r="26927" spans="1:1" hidden="1">
      <c r="A26927" s="5"/>
    </row>
    <row r="26928" spans="1:1" hidden="1">
      <c r="A26928" s="5"/>
    </row>
    <row r="26929" spans="1:1" hidden="1">
      <c r="A26929" s="5"/>
    </row>
    <row r="26930" spans="1:1" hidden="1">
      <c r="A26930" s="5"/>
    </row>
    <row r="26931" spans="1:1" hidden="1">
      <c r="A26931" s="5"/>
    </row>
    <row r="26932" spans="1:1" hidden="1">
      <c r="A26932" s="5"/>
    </row>
    <row r="26933" spans="1:1" hidden="1">
      <c r="A26933" s="5"/>
    </row>
    <row r="26934" spans="1:1" hidden="1">
      <c r="A26934" s="5"/>
    </row>
    <row r="26935" spans="1:1" hidden="1">
      <c r="A26935" s="5"/>
    </row>
    <row r="26936" spans="1:1" hidden="1">
      <c r="A26936" s="5"/>
    </row>
    <row r="26937" spans="1:1" hidden="1">
      <c r="A26937" s="5"/>
    </row>
    <row r="26938" spans="1:1" hidden="1">
      <c r="A26938" s="5"/>
    </row>
    <row r="26939" spans="1:1" hidden="1">
      <c r="A26939" s="5"/>
    </row>
    <row r="26940" spans="1:1" hidden="1">
      <c r="A26940" s="5"/>
    </row>
    <row r="26941" spans="1:1" hidden="1">
      <c r="A26941" s="5"/>
    </row>
    <row r="26942" spans="1:1" hidden="1">
      <c r="A26942" s="5"/>
    </row>
    <row r="26943" spans="1:1" hidden="1">
      <c r="A26943" s="5"/>
    </row>
    <row r="26944" spans="1:1" hidden="1">
      <c r="A26944" s="5"/>
    </row>
    <row r="26945" spans="1:1" hidden="1">
      <c r="A26945" s="5"/>
    </row>
    <row r="26946" spans="1:1" hidden="1">
      <c r="A26946" s="5"/>
    </row>
    <row r="26947" spans="1:1" hidden="1">
      <c r="A26947" s="5"/>
    </row>
    <row r="26948" spans="1:1" hidden="1">
      <c r="A26948" s="5"/>
    </row>
    <row r="26949" spans="1:1" hidden="1">
      <c r="A26949" s="5"/>
    </row>
    <row r="26950" spans="1:1" hidden="1">
      <c r="A26950" s="5"/>
    </row>
    <row r="26951" spans="1:1" hidden="1">
      <c r="A26951" s="5"/>
    </row>
    <row r="26952" spans="1:1" hidden="1">
      <c r="A26952" s="5"/>
    </row>
    <row r="26953" spans="1:1" hidden="1">
      <c r="A26953" s="5"/>
    </row>
    <row r="26954" spans="1:1" hidden="1">
      <c r="A26954" s="5"/>
    </row>
    <row r="26955" spans="1:1" hidden="1">
      <c r="A26955" s="5"/>
    </row>
    <row r="26956" spans="1:1" hidden="1">
      <c r="A26956" s="5"/>
    </row>
    <row r="26957" spans="1:1" hidden="1">
      <c r="A26957" s="5"/>
    </row>
    <row r="26958" spans="1:1" hidden="1">
      <c r="A26958" s="5"/>
    </row>
    <row r="26959" spans="1:1" hidden="1">
      <c r="A26959" s="5"/>
    </row>
    <row r="26960" spans="1:1" hidden="1">
      <c r="A26960" s="5"/>
    </row>
    <row r="26961" spans="1:1" hidden="1">
      <c r="A26961" s="5"/>
    </row>
    <row r="26962" spans="1:1" hidden="1">
      <c r="A26962" s="5"/>
    </row>
    <row r="26963" spans="1:1" hidden="1">
      <c r="A26963" s="5"/>
    </row>
    <row r="26964" spans="1:1" hidden="1">
      <c r="A26964" s="5"/>
    </row>
    <row r="26965" spans="1:1" hidden="1">
      <c r="A26965" s="5"/>
    </row>
    <row r="26966" spans="1:1" hidden="1">
      <c r="A26966" s="5"/>
    </row>
    <row r="26967" spans="1:1" hidden="1">
      <c r="A26967" s="5"/>
    </row>
    <row r="26968" spans="1:1" hidden="1">
      <c r="A26968" s="5"/>
    </row>
    <row r="26969" spans="1:1" hidden="1">
      <c r="A26969" s="5"/>
    </row>
    <row r="26970" spans="1:1" hidden="1">
      <c r="A26970" s="5"/>
    </row>
    <row r="26971" spans="1:1" hidden="1">
      <c r="A26971" s="5"/>
    </row>
    <row r="26972" spans="1:1" hidden="1">
      <c r="A26972" s="5"/>
    </row>
    <row r="26973" spans="1:1" hidden="1">
      <c r="A26973" s="5"/>
    </row>
    <row r="26974" spans="1:1" hidden="1">
      <c r="A26974" s="5"/>
    </row>
    <row r="26975" spans="1:1" hidden="1">
      <c r="A26975" s="5"/>
    </row>
    <row r="26976" spans="1:1" hidden="1">
      <c r="A26976" s="5"/>
    </row>
    <row r="26977" spans="1:1" hidden="1">
      <c r="A26977" s="5"/>
    </row>
    <row r="26978" spans="1:1" hidden="1">
      <c r="A26978" s="5"/>
    </row>
    <row r="26979" spans="1:1" hidden="1">
      <c r="A26979" s="5"/>
    </row>
    <row r="26980" spans="1:1" hidden="1">
      <c r="A26980" s="5"/>
    </row>
    <row r="26981" spans="1:1" hidden="1">
      <c r="A26981" s="5"/>
    </row>
    <row r="26982" spans="1:1" hidden="1">
      <c r="A26982" s="5"/>
    </row>
    <row r="26983" spans="1:1" hidden="1">
      <c r="A26983" s="5"/>
    </row>
    <row r="26984" spans="1:1" hidden="1">
      <c r="A26984" s="5"/>
    </row>
    <row r="26985" spans="1:1" hidden="1">
      <c r="A26985" s="5"/>
    </row>
    <row r="26986" spans="1:1" hidden="1">
      <c r="A26986" s="5"/>
    </row>
    <row r="26987" spans="1:1" hidden="1">
      <c r="A26987" s="5"/>
    </row>
    <row r="26988" spans="1:1" hidden="1">
      <c r="A26988" s="5"/>
    </row>
    <row r="26989" spans="1:1" hidden="1">
      <c r="A26989" s="5"/>
    </row>
    <row r="26990" spans="1:1" hidden="1">
      <c r="A26990" s="5"/>
    </row>
    <row r="26991" spans="1:1" hidden="1">
      <c r="A26991" s="5"/>
    </row>
    <row r="26992" spans="1:1" hidden="1">
      <c r="A26992" s="5"/>
    </row>
    <row r="26993" spans="1:1" hidden="1">
      <c r="A26993" s="5"/>
    </row>
    <row r="26994" spans="1:1" hidden="1">
      <c r="A26994" s="5"/>
    </row>
    <row r="26995" spans="1:1" hidden="1">
      <c r="A26995" s="5"/>
    </row>
    <row r="26996" spans="1:1" hidden="1">
      <c r="A26996" s="5"/>
    </row>
    <row r="26997" spans="1:1" hidden="1">
      <c r="A26997" s="5"/>
    </row>
    <row r="26998" spans="1:1" hidden="1">
      <c r="A26998" s="5"/>
    </row>
    <row r="26999" spans="1:1" hidden="1">
      <c r="A26999" s="5"/>
    </row>
    <row r="27000" spans="1:1" hidden="1">
      <c r="A27000" s="5"/>
    </row>
    <row r="27001" spans="1:1" hidden="1">
      <c r="A27001" s="5"/>
    </row>
    <row r="27002" spans="1:1" hidden="1">
      <c r="A27002" s="5"/>
    </row>
    <row r="27003" spans="1:1" hidden="1">
      <c r="A27003" s="5"/>
    </row>
    <row r="27004" spans="1:1" hidden="1">
      <c r="A27004" s="5"/>
    </row>
    <row r="27005" spans="1:1" hidden="1">
      <c r="A27005" s="5"/>
    </row>
    <row r="27006" spans="1:1" hidden="1">
      <c r="A27006" s="5"/>
    </row>
    <row r="27007" spans="1:1" hidden="1">
      <c r="A27007" s="5"/>
    </row>
    <row r="27008" spans="1:1" hidden="1">
      <c r="A27008" s="5"/>
    </row>
    <row r="27009" spans="1:1" hidden="1">
      <c r="A27009" s="5"/>
    </row>
    <row r="27010" spans="1:1" hidden="1">
      <c r="A27010" s="5"/>
    </row>
    <row r="27011" spans="1:1" hidden="1">
      <c r="A27011" s="5"/>
    </row>
    <row r="27012" spans="1:1" hidden="1">
      <c r="A27012" s="5"/>
    </row>
    <row r="27013" spans="1:1" hidden="1">
      <c r="A27013" s="5"/>
    </row>
    <row r="27014" spans="1:1" hidden="1">
      <c r="A27014" s="5"/>
    </row>
    <row r="27015" spans="1:1" hidden="1">
      <c r="A27015" s="5"/>
    </row>
    <row r="27016" spans="1:1" hidden="1">
      <c r="A27016" s="5"/>
    </row>
    <row r="27017" spans="1:1" hidden="1">
      <c r="A27017" s="5"/>
    </row>
    <row r="27018" spans="1:1" hidden="1">
      <c r="A27018" s="5"/>
    </row>
    <row r="27019" spans="1:1" hidden="1">
      <c r="A27019" s="5"/>
    </row>
    <row r="27020" spans="1:1" hidden="1">
      <c r="A27020" s="5"/>
    </row>
    <row r="27021" spans="1:1" hidden="1">
      <c r="A27021" s="5"/>
    </row>
    <row r="27022" spans="1:1" hidden="1">
      <c r="A27022" s="5"/>
    </row>
    <row r="27023" spans="1:1" hidden="1">
      <c r="A27023" s="5"/>
    </row>
    <row r="27024" spans="1:1" hidden="1">
      <c r="A27024" s="5"/>
    </row>
    <row r="27025" spans="1:1" hidden="1">
      <c r="A27025" s="5"/>
    </row>
    <row r="27026" spans="1:1" hidden="1">
      <c r="A27026" s="5"/>
    </row>
    <row r="27027" spans="1:1" hidden="1">
      <c r="A27027" s="5"/>
    </row>
    <row r="27028" spans="1:1" hidden="1">
      <c r="A27028" s="5"/>
    </row>
    <row r="27029" spans="1:1" hidden="1">
      <c r="A27029" s="5"/>
    </row>
    <row r="27030" spans="1:1" hidden="1">
      <c r="A27030" s="5"/>
    </row>
    <row r="27031" spans="1:1" hidden="1">
      <c r="A27031" s="5"/>
    </row>
    <row r="27032" spans="1:1" hidden="1">
      <c r="A27032" s="5"/>
    </row>
    <row r="27033" spans="1:1" hidden="1">
      <c r="A27033" s="5"/>
    </row>
    <row r="27034" spans="1:1" hidden="1">
      <c r="A27034" s="5"/>
    </row>
    <row r="27035" spans="1:1" hidden="1">
      <c r="A27035" s="5"/>
    </row>
    <row r="27036" spans="1:1" hidden="1">
      <c r="A27036" s="5"/>
    </row>
    <row r="27037" spans="1:1" hidden="1">
      <c r="A27037" s="5"/>
    </row>
    <row r="27038" spans="1:1" hidden="1">
      <c r="A27038" s="5"/>
    </row>
    <row r="27039" spans="1:1" hidden="1">
      <c r="A27039" s="5"/>
    </row>
    <row r="27040" spans="1:1" hidden="1">
      <c r="A27040" s="5"/>
    </row>
    <row r="27041" spans="1:1" hidden="1">
      <c r="A27041" s="5"/>
    </row>
    <row r="27042" spans="1:1" hidden="1">
      <c r="A27042" s="5"/>
    </row>
    <row r="27043" spans="1:1" hidden="1">
      <c r="A27043" s="5"/>
    </row>
    <row r="27044" spans="1:1" hidden="1">
      <c r="A27044" s="5"/>
    </row>
    <row r="27045" spans="1:1" hidden="1">
      <c r="A27045" s="5"/>
    </row>
    <row r="27046" spans="1:1" hidden="1">
      <c r="A27046" s="5"/>
    </row>
    <row r="27047" spans="1:1" hidden="1">
      <c r="A27047" s="5"/>
    </row>
    <row r="27048" spans="1:1" hidden="1">
      <c r="A27048" s="5"/>
    </row>
    <row r="27049" spans="1:1" hidden="1">
      <c r="A27049" s="5"/>
    </row>
    <row r="27050" spans="1:1" hidden="1">
      <c r="A27050" s="5"/>
    </row>
    <row r="27051" spans="1:1" hidden="1">
      <c r="A27051" s="5"/>
    </row>
    <row r="27052" spans="1:1" hidden="1">
      <c r="A27052" s="5"/>
    </row>
    <row r="27053" spans="1:1" hidden="1">
      <c r="A27053" s="5"/>
    </row>
    <row r="27054" spans="1:1" hidden="1">
      <c r="A27054" s="5"/>
    </row>
    <row r="27055" spans="1:1" hidden="1">
      <c r="A27055" s="5"/>
    </row>
    <row r="27056" spans="1:1" hidden="1">
      <c r="A27056" s="5"/>
    </row>
    <row r="27057" spans="1:1" hidden="1">
      <c r="A27057" s="5"/>
    </row>
    <row r="27058" spans="1:1" hidden="1">
      <c r="A27058" s="5"/>
    </row>
    <row r="27059" spans="1:1" hidden="1">
      <c r="A27059" s="5"/>
    </row>
    <row r="27060" spans="1:1" hidden="1">
      <c r="A27060" s="5"/>
    </row>
    <row r="27061" spans="1:1" hidden="1">
      <c r="A27061" s="5"/>
    </row>
    <row r="27062" spans="1:1" hidden="1">
      <c r="A27062" s="5"/>
    </row>
    <row r="27063" spans="1:1" hidden="1">
      <c r="A27063" s="5"/>
    </row>
    <row r="27064" spans="1:1" hidden="1">
      <c r="A27064" s="5"/>
    </row>
    <row r="27065" spans="1:1" hidden="1">
      <c r="A27065" s="5"/>
    </row>
    <row r="27066" spans="1:1" hidden="1">
      <c r="A27066" s="5"/>
    </row>
    <row r="27067" spans="1:1" hidden="1">
      <c r="A27067" s="5"/>
    </row>
    <row r="27068" spans="1:1" hidden="1">
      <c r="A27068" s="5"/>
    </row>
    <row r="27069" spans="1:1" hidden="1">
      <c r="A27069" s="5"/>
    </row>
    <row r="27070" spans="1:1" hidden="1">
      <c r="A27070" s="5"/>
    </row>
    <row r="27071" spans="1:1" hidden="1">
      <c r="A27071" s="5"/>
    </row>
    <row r="27072" spans="1:1" hidden="1">
      <c r="A27072" s="5"/>
    </row>
    <row r="27073" spans="1:1" hidden="1">
      <c r="A27073" s="5"/>
    </row>
    <row r="27074" spans="1:1" hidden="1">
      <c r="A27074" s="5"/>
    </row>
    <row r="27075" spans="1:1" hidden="1">
      <c r="A27075" s="5"/>
    </row>
    <row r="27076" spans="1:1" hidden="1">
      <c r="A27076" s="5"/>
    </row>
    <row r="27077" spans="1:1" hidden="1">
      <c r="A27077" s="5"/>
    </row>
    <row r="27078" spans="1:1" hidden="1">
      <c r="A27078" s="5"/>
    </row>
    <row r="27079" spans="1:1" hidden="1">
      <c r="A27079" s="5"/>
    </row>
    <row r="27080" spans="1:1" hidden="1">
      <c r="A27080" s="5"/>
    </row>
    <row r="27081" spans="1:1" hidden="1">
      <c r="A27081" s="5"/>
    </row>
    <row r="27082" spans="1:1" hidden="1">
      <c r="A27082" s="5"/>
    </row>
    <row r="27083" spans="1:1" hidden="1">
      <c r="A27083" s="5"/>
    </row>
    <row r="27084" spans="1:1" hidden="1">
      <c r="A27084" s="5"/>
    </row>
    <row r="27085" spans="1:1" hidden="1">
      <c r="A27085" s="5"/>
    </row>
    <row r="27086" spans="1:1" hidden="1">
      <c r="A27086" s="5"/>
    </row>
    <row r="27087" spans="1:1" hidden="1">
      <c r="A27087" s="5"/>
    </row>
    <row r="27088" spans="1:1" hidden="1">
      <c r="A27088" s="5"/>
    </row>
    <row r="27089" spans="1:1" hidden="1">
      <c r="A27089" s="5"/>
    </row>
    <row r="27090" spans="1:1" hidden="1">
      <c r="A27090" s="5"/>
    </row>
    <row r="27091" spans="1:1" hidden="1">
      <c r="A27091" s="5"/>
    </row>
    <row r="27092" spans="1:1" hidden="1">
      <c r="A27092" s="5"/>
    </row>
    <row r="27093" spans="1:1" hidden="1">
      <c r="A27093" s="5"/>
    </row>
    <row r="27094" spans="1:1" hidden="1">
      <c r="A27094" s="5"/>
    </row>
    <row r="27095" spans="1:1" hidden="1">
      <c r="A27095" s="5"/>
    </row>
    <row r="27096" spans="1:1" hidden="1">
      <c r="A27096" s="5"/>
    </row>
    <row r="27097" spans="1:1" hidden="1">
      <c r="A27097" s="5"/>
    </row>
    <row r="27098" spans="1:1" hidden="1">
      <c r="A27098" s="5"/>
    </row>
    <row r="27099" spans="1:1" hidden="1">
      <c r="A27099" s="5"/>
    </row>
    <row r="27100" spans="1:1" hidden="1">
      <c r="A27100" s="5"/>
    </row>
    <row r="27101" spans="1:1" hidden="1">
      <c r="A27101" s="5"/>
    </row>
    <row r="27102" spans="1:1" hidden="1">
      <c r="A27102" s="5"/>
    </row>
    <row r="27103" spans="1:1" hidden="1">
      <c r="A27103" s="5"/>
    </row>
    <row r="27104" spans="1:1" hidden="1">
      <c r="A27104" s="5"/>
    </row>
    <row r="27105" spans="1:1" hidden="1">
      <c r="A27105" s="5"/>
    </row>
    <row r="27106" spans="1:1" hidden="1">
      <c r="A27106" s="5"/>
    </row>
    <row r="27107" spans="1:1" hidden="1">
      <c r="A27107" s="5"/>
    </row>
    <row r="27108" spans="1:1" hidden="1">
      <c r="A27108" s="5"/>
    </row>
    <row r="27109" spans="1:1" hidden="1">
      <c r="A27109" s="5"/>
    </row>
    <row r="27110" spans="1:1" hidden="1">
      <c r="A27110" s="5"/>
    </row>
    <row r="27111" spans="1:1" hidden="1">
      <c r="A27111" s="5"/>
    </row>
    <row r="27112" spans="1:1" hidden="1">
      <c r="A27112" s="5"/>
    </row>
    <row r="27113" spans="1:1" hidden="1">
      <c r="A27113" s="5"/>
    </row>
    <row r="27114" spans="1:1" hidden="1">
      <c r="A27114" s="5"/>
    </row>
    <row r="27115" spans="1:1" hidden="1">
      <c r="A27115" s="5"/>
    </row>
    <row r="27116" spans="1:1" hidden="1">
      <c r="A27116" s="5"/>
    </row>
    <row r="27117" spans="1:1" hidden="1">
      <c r="A27117" s="5"/>
    </row>
    <row r="27118" spans="1:1" hidden="1">
      <c r="A27118" s="5"/>
    </row>
    <row r="27119" spans="1:1" hidden="1">
      <c r="A27119" s="5"/>
    </row>
    <row r="27120" spans="1:1" hidden="1">
      <c r="A27120" s="5"/>
    </row>
    <row r="27121" spans="1:1" hidden="1">
      <c r="A27121" s="5"/>
    </row>
    <row r="27122" spans="1:1" hidden="1">
      <c r="A27122" s="5"/>
    </row>
    <row r="27123" spans="1:1" hidden="1">
      <c r="A27123" s="5"/>
    </row>
    <row r="27124" spans="1:1" hidden="1">
      <c r="A27124" s="5"/>
    </row>
    <row r="27125" spans="1:1" hidden="1">
      <c r="A27125" s="5"/>
    </row>
    <row r="27126" spans="1:1" hidden="1">
      <c r="A27126" s="5"/>
    </row>
    <row r="27127" spans="1:1" hidden="1">
      <c r="A27127" s="5"/>
    </row>
    <row r="27128" spans="1:1" hidden="1">
      <c r="A27128" s="5"/>
    </row>
    <row r="27129" spans="1:1" hidden="1">
      <c r="A27129" s="5"/>
    </row>
    <row r="27130" spans="1:1" hidden="1">
      <c r="A27130" s="5"/>
    </row>
    <row r="27131" spans="1:1" hidden="1">
      <c r="A27131" s="5"/>
    </row>
    <row r="27132" spans="1:1" hidden="1">
      <c r="A27132" s="5"/>
    </row>
    <row r="27133" spans="1:1" hidden="1">
      <c r="A27133" s="5"/>
    </row>
    <row r="27134" spans="1:1" hidden="1">
      <c r="A27134" s="5"/>
    </row>
    <row r="27135" spans="1:1" hidden="1">
      <c r="A27135" s="5"/>
    </row>
    <row r="27136" spans="1:1" hidden="1">
      <c r="A27136" s="5"/>
    </row>
    <row r="27137" spans="1:1" hidden="1">
      <c r="A27137" s="5"/>
    </row>
    <row r="27138" spans="1:1" hidden="1">
      <c r="A27138" s="5"/>
    </row>
    <row r="27139" spans="1:1" hidden="1">
      <c r="A27139" s="5"/>
    </row>
    <row r="27140" spans="1:1" hidden="1">
      <c r="A27140" s="5"/>
    </row>
    <row r="27141" spans="1:1" hidden="1">
      <c r="A27141" s="5"/>
    </row>
    <row r="27142" spans="1:1" hidden="1">
      <c r="A27142" s="5"/>
    </row>
    <row r="27143" spans="1:1" hidden="1">
      <c r="A27143" s="5"/>
    </row>
    <row r="27144" spans="1:1" hidden="1">
      <c r="A27144" s="5"/>
    </row>
    <row r="27145" spans="1:1" hidden="1">
      <c r="A27145" s="5"/>
    </row>
    <row r="27146" spans="1:1" hidden="1">
      <c r="A27146" s="5"/>
    </row>
    <row r="27147" spans="1:1" hidden="1">
      <c r="A27147" s="5"/>
    </row>
    <row r="27148" spans="1:1" hidden="1">
      <c r="A27148" s="5"/>
    </row>
    <row r="27149" spans="1:1" hidden="1">
      <c r="A27149" s="5"/>
    </row>
    <row r="27150" spans="1:1" hidden="1">
      <c r="A27150" s="5"/>
    </row>
    <row r="27151" spans="1:1" hidden="1">
      <c r="A27151" s="5"/>
    </row>
    <row r="27152" spans="1:1" hidden="1">
      <c r="A27152" s="5"/>
    </row>
    <row r="27153" spans="1:1" hidden="1">
      <c r="A27153" s="5"/>
    </row>
    <row r="27154" spans="1:1" hidden="1">
      <c r="A27154" s="5"/>
    </row>
    <row r="27155" spans="1:1" hidden="1">
      <c r="A27155" s="5"/>
    </row>
    <row r="27156" spans="1:1" hidden="1">
      <c r="A27156" s="5"/>
    </row>
    <row r="27157" spans="1:1" hidden="1">
      <c r="A27157" s="5"/>
    </row>
    <row r="27158" spans="1:1" hidden="1">
      <c r="A27158" s="5"/>
    </row>
    <row r="27159" spans="1:1" hidden="1">
      <c r="A27159" s="5"/>
    </row>
    <row r="27160" spans="1:1" hidden="1">
      <c r="A27160" s="5"/>
    </row>
    <row r="27161" spans="1:1" hidden="1">
      <c r="A27161" s="5"/>
    </row>
    <row r="27162" spans="1:1" hidden="1">
      <c r="A27162" s="5"/>
    </row>
    <row r="27163" spans="1:1" hidden="1">
      <c r="A27163" s="5"/>
    </row>
    <row r="27164" spans="1:1" hidden="1">
      <c r="A27164" s="5"/>
    </row>
    <row r="27165" spans="1:1" hidden="1">
      <c r="A27165" s="5"/>
    </row>
    <row r="27166" spans="1:1" hidden="1">
      <c r="A27166" s="5"/>
    </row>
    <row r="27167" spans="1:1" hidden="1">
      <c r="A27167" s="5"/>
    </row>
    <row r="27168" spans="1:1" hidden="1">
      <c r="A27168" s="5"/>
    </row>
    <row r="27169" spans="1:1" hidden="1">
      <c r="A27169" s="5"/>
    </row>
    <row r="27170" spans="1:1" hidden="1">
      <c r="A27170" s="5"/>
    </row>
    <row r="27171" spans="1:1" hidden="1">
      <c r="A27171" s="5"/>
    </row>
    <row r="27172" spans="1:1" hidden="1">
      <c r="A27172" s="5"/>
    </row>
    <row r="27173" spans="1:1" hidden="1">
      <c r="A27173" s="5"/>
    </row>
    <row r="27174" spans="1:1" hidden="1">
      <c r="A27174" s="5"/>
    </row>
    <row r="27175" spans="1:1" hidden="1">
      <c r="A27175" s="5"/>
    </row>
    <row r="27176" spans="1:1" hidden="1">
      <c r="A27176" s="5"/>
    </row>
    <row r="27177" spans="1:1" hidden="1">
      <c r="A27177" s="5"/>
    </row>
    <row r="27178" spans="1:1" hidden="1">
      <c r="A27178" s="5"/>
    </row>
    <row r="27179" spans="1:1" hidden="1">
      <c r="A27179" s="5"/>
    </row>
    <row r="27180" spans="1:1" hidden="1">
      <c r="A27180" s="5"/>
    </row>
    <row r="27181" spans="1:1" hidden="1">
      <c r="A27181" s="5"/>
    </row>
    <row r="27182" spans="1:1" hidden="1">
      <c r="A27182" s="5"/>
    </row>
    <row r="27183" spans="1:1" hidden="1">
      <c r="A27183" s="5"/>
    </row>
    <row r="27184" spans="1:1" hidden="1">
      <c r="A27184" s="5"/>
    </row>
    <row r="27185" spans="1:1" hidden="1">
      <c r="A27185" s="5"/>
    </row>
    <row r="27186" spans="1:1" hidden="1">
      <c r="A27186" s="5"/>
    </row>
    <row r="27187" spans="1:1" hidden="1">
      <c r="A27187" s="5"/>
    </row>
    <row r="27188" spans="1:1" hidden="1">
      <c r="A27188" s="5"/>
    </row>
    <row r="27189" spans="1:1" hidden="1">
      <c r="A27189" s="5"/>
    </row>
    <row r="27190" spans="1:1" hidden="1">
      <c r="A27190" s="5"/>
    </row>
    <row r="27191" spans="1:1" hidden="1">
      <c r="A27191" s="5"/>
    </row>
    <row r="27192" spans="1:1" hidden="1">
      <c r="A27192" s="5"/>
    </row>
    <row r="27193" spans="1:1" hidden="1">
      <c r="A27193" s="5"/>
    </row>
    <row r="27194" spans="1:1" hidden="1">
      <c r="A27194" s="5"/>
    </row>
    <row r="27195" spans="1:1" hidden="1">
      <c r="A27195" s="5"/>
    </row>
    <row r="27196" spans="1:1" hidden="1">
      <c r="A27196" s="5"/>
    </row>
    <row r="27197" spans="1:1" hidden="1">
      <c r="A27197" s="5"/>
    </row>
    <row r="27198" spans="1:1" hidden="1">
      <c r="A27198" s="5"/>
    </row>
    <row r="27199" spans="1:1" hidden="1">
      <c r="A27199" s="5"/>
    </row>
    <row r="27200" spans="1:1" hidden="1">
      <c r="A27200" s="5"/>
    </row>
    <row r="27201" spans="1:1" hidden="1">
      <c r="A27201" s="5"/>
    </row>
    <row r="27202" spans="1:1" hidden="1">
      <c r="A27202" s="5"/>
    </row>
    <row r="27203" spans="1:1" hidden="1">
      <c r="A27203" s="5"/>
    </row>
    <row r="27204" spans="1:1" hidden="1">
      <c r="A27204" s="5"/>
    </row>
    <row r="27205" spans="1:1" hidden="1">
      <c r="A27205" s="5"/>
    </row>
    <row r="27206" spans="1:1" hidden="1">
      <c r="A27206" s="5"/>
    </row>
    <row r="27207" spans="1:1" hidden="1">
      <c r="A27207" s="5"/>
    </row>
    <row r="27208" spans="1:1" hidden="1">
      <c r="A27208" s="5"/>
    </row>
    <row r="27209" spans="1:1" hidden="1">
      <c r="A27209" s="5"/>
    </row>
    <row r="27210" spans="1:1" hidden="1">
      <c r="A27210" s="5"/>
    </row>
    <row r="27211" spans="1:1" hidden="1">
      <c r="A27211" s="5"/>
    </row>
    <row r="27212" spans="1:1" hidden="1">
      <c r="A27212" s="5"/>
    </row>
    <row r="27213" spans="1:1" hidden="1">
      <c r="A27213" s="5"/>
    </row>
    <row r="27214" spans="1:1" hidden="1">
      <c r="A27214" s="5"/>
    </row>
    <row r="27215" spans="1:1" hidden="1">
      <c r="A27215" s="5"/>
    </row>
    <row r="27216" spans="1:1" hidden="1">
      <c r="A27216" s="5"/>
    </row>
    <row r="27217" spans="1:1" hidden="1">
      <c r="A27217" s="5"/>
    </row>
    <row r="27218" spans="1:1" hidden="1">
      <c r="A27218" s="5"/>
    </row>
    <row r="27219" spans="1:1" hidden="1">
      <c r="A27219" s="5"/>
    </row>
    <row r="27220" spans="1:1" hidden="1">
      <c r="A27220" s="5"/>
    </row>
    <row r="27221" spans="1:1" hidden="1">
      <c r="A27221" s="5"/>
    </row>
    <row r="27222" spans="1:1" hidden="1">
      <c r="A27222" s="5"/>
    </row>
    <row r="27223" spans="1:1" hidden="1">
      <c r="A27223" s="5"/>
    </row>
    <row r="27224" spans="1:1" hidden="1">
      <c r="A27224" s="5"/>
    </row>
    <row r="27225" spans="1:1" hidden="1">
      <c r="A27225" s="5"/>
    </row>
    <row r="27226" spans="1:1" hidden="1">
      <c r="A27226" s="5"/>
    </row>
    <row r="27227" spans="1:1" hidden="1">
      <c r="A27227" s="5"/>
    </row>
    <row r="27228" spans="1:1" hidden="1">
      <c r="A27228" s="5"/>
    </row>
    <row r="27229" spans="1:1" hidden="1">
      <c r="A27229" s="5"/>
    </row>
    <row r="27230" spans="1:1" hidden="1">
      <c r="A27230" s="5"/>
    </row>
    <row r="27231" spans="1:1" hidden="1">
      <c r="A27231" s="5"/>
    </row>
    <row r="27232" spans="1:1" hidden="1">
      <c r="A27232" s="5"/>
    </row>
    <row r="27233" spans="1:1" hidden="1">
      <c r="A27233" s="5"/>
    </row>
    <row r="27234" spans="1:1" hidden="1">
      <c r="A27234" s="5"/>
    </row>
    <row r="27235" spans="1:1" hidden="1">
      <c r="A27235" s="5"/>
    </row>
    <row r="27236" spans="1:1" hidden="1">
      <c r="A27236" s="5"/>
    </row>
    <row r="27237" spans="1:1" hidden="1">
      <c r="A27237" s="5"/>
    </row>
    <row r="27238" spans="1:1" hidden="1">
      <c r="A27238" s="5"/>
    </row>
    <row r="27239" spans="1:1" hidden="1">
      <c r="A27239" s="5"/>
    </row>
    <row r="27240" spans="1:1" hidden="1">
      <c r="A27240" s="5"/>
    </row>
    <row r="27241" spans="1:1" hidden="1">
      <c r="A27241" s="5"/>
    </row>
    <row r="27242" spans="1:1" hidden="1">
      <c r="A27242" s="5"/>
    </row>
    <row r="27243" spans="1:1" hidden="1">
      <c r="A27243" s="5"/>
    </row>
    <row r="27244" spans="1:1" hidden="1">
      <c r="A27244" s="5"/>
    </row>
    <row r="27245" spans="1:1" hidden="1">
      <c r="A27245" s="5"/>
    </row>
    <row r="27246" spans="1:1" hidden="1">
      <c r="A27246" s="5"/>
    </row>
    <row r="27247" spans="1:1" hidden="1">
      <c r="A27247" s="5"/>
    </row>
    <row r="27248" spans="1:1" hidden="1">
      <c r="A27248" s="5"/>
    </row>
    <row r="27249" spans="1:1" hidden="1">
      <c r="A27249" s="5"/>
    </row>
    <row r="27250" spans="1:1" hidden="1">
      <c r="A27250" s="5"/>
    </row>
    <row r="27251" spans="1:1" hidden="1">
      <c r="A27251" s="5"/>
    </row>
    <row r="27252" spans="1:1" hidden="1">
      <c r="A27252" s="5"/>
    </row>
    <row r="27253" spans="1:1" hidden="1">
      <c r="A27253" s="5"/>
    </row>
    <row r="27254" spans="1:1" hidden="1">
      <c r="A27254" s="5"/>
    </row>
    <row r="27255" spans="1:1" hidden="1">
      <c r="A27255" s="5"/>
    </row>
    <row r="27256" spans="1:1" hidden="1">
      <c r="A27256" s="5"/>
    </row>
    <row r="27257" spans="1:1" hidden="1">
      <c r="A27257" s="5"/>
    </row>
    <row r="27258" spans="1:1" hidden="1">
      <c r="A27258" s="5"/>
    </row>
    <row r="27259" spans="1:1" hidden="1">
      <c r="A27259" s="5"/>
    </row>
    <row r="27260" spans="1:1" hidden="1">
      <c r="A27260" s="5"/>
    </row>
    <row r="27261" spans="1:1" hidden="1">
      <c r="A27261" s="5"/>
    </row>
    <row r="27262" spans="1:1" hidden="1">
      <c r="A27262" s="5"/>
    </row>
    <row r="27263" spans="1:1" hidden="1">
      <c r="A27263" s="5"/>
    </row>
    <row r="27264" spans="1:1" hidden="1">
      <c r="A27264" s="5"/>
    </row>
    <row r="27265" spans="1:1" hidden="1">
      <c r="A27265" s="5"/>
    </row>
    <row r="27266" spans="1:1" hidden="1">
      <c r="A27266" s="5"/>
    </row>
    <row r="27267" spans="1:1" hidden="1">
      <c r="A27267" s="5"/>
    </row>
    <row r="27268" spans="1:1" hidden="1">
      <c r="A27268" s="5"/>
    </row>
    <row r="27269" spans="1:1" hidden="1">
      <c r="A27269" s="5"/>
    </row>
    <row r="27270" spans="1:1" hidden="1">
      <c r="A27270" s="5"/>
    </row>
    <row r="27271" spans="1:1" hidden="1">
      <c r="A27271" s="5"/>
    </row>
    <row r="27272" spans="1:1" hidden="1">
      <c r="A27272" s="5"/>
    </row>
    <row r="27273" spans="1:1" hidden="1">
      <c r="A27273" s="5"/>
    </row>
    <row r="27274" spans="1:1" hidden="1">
      <c r="A27274" s="5"/>
    </row>
    <row r="27275" spans="1:1" hidden="1">
      <c r="A27275" s="5"/>
    </row>
    <row r="27276" spans="1:1" hidden="1">
      <c r="A27276" s="5"/>
    </row>
    <row r="27277" spans="1:1" hidden="1">
      <c r="A27277" s="5"/>
    </row>
    <row r="27278" spans="1:1" hidden="1">
      <c r="A27278" s="5"/>
    </row>
    <row r="27279" spans="1:1" hidden="1">
      <c r="A27279" s="5"/>
    </row>
    <row r="27280" spans="1:1" hidden="1">
      <c r="A27280" s="5"/>
    </row>
    <row r="27281" spans="1:1" hidden="1">
      <c r="A27281" s="5"/>
    </row>
    <row r="27282" spans="1:1" hidden="1">
      <c r="A27282" s="5"/>
    </row>
    <row r="27283" spans="1:1" hidden="1">
      <c r="A27283" s="5"/>
    </row>
    <row r="27284" spans="1:1" hidden="1">
      <c r="A27284" s="5"/>
    </row>
    <row r="27285" spans="1:1" hidden="1">
      <c r="A27285" s="5"/>
    </row>
    <row r="27286" spans="1:1" hidden="1">
      <c r="A27286" s="5"/>
    </row>
    <row r="27287" spans="1:1" hidden="1">
      <c r="A27287" s="5"/>
    </row>
    <row r="27288" spans="1:1" hidden="1">
      <c r="A27288" s="5"/>
    </row>
    <row r="27289" spans="1:1" hidden="1">
      <c r="A27289" s="5"/>
    </row>
    <row r="27290" spans="1:1" hidden="1">
      <c r="A27290" s="5"/>
    </row>
    <row r="27291" spans="1:1" hidden="1">
      <c r="A27291" s="5"/>
    </row>
    <row r="27292" spans="1:1" hidden="1">
      <c r="A27292" s="5"/>
    </row>
    <row r="27293" spans="1:1" hidden="1">
      <c r="A27293" s="5"/>
    </row>
    <row r="27294" spans="1:1" hidden="1">
      <c r="A27294" s="5"/>
    </row>
    <row r="27295" spans="1:1" hidden="1">
      <c r="A27295" s="5"/>
    </row>
    <row r="27296" spans="1:1" hidden="1">
      <c r="A27296" s="5"/>
    </row>
    <row r="27297" spans="1:1" hidden="1">
      <c r="A27297" s="5"/>
    </row>
    <row r="27298" spans="1:1" hidden="1">
      <c r="A27298" s="5"/>
    </row>
    <row r="27299" spans="1:1" hidden="1">
      <c r="A27299" s="5"/>
    </row>
    <row r="27300" spans="1:1" hidden="1">
      <c r="A27300" s="5"/>
    </row>
    <row r="27301" spans="1:1" hidden="1">
      <c r="A27301" s="5"/>
    </row>
    <row r="27302" spans="1:1" hidden="1">
      <c r="A27302" s="5"/>
    </row>
    <row r="27303" spans="1:1" hidden="1">
      <c r="A27303" s="5"/>
    </row>
    <row r="27304" spans="1:1" hidden="1">
      <c r="A27304" s="5"/>
    </row>
    <row r="27305" spans="1:1" hidden="1">
      <c r="A27305" s="5"/>
    </row>
    <row r="27306" spans="1:1" hidden="1">
      <c r="A27306" s="5"/>
    </row>
    <row r="27307" spans="1:1" hidden="1">
      <c r="A27307" s="5"/>
    </row>
    <row r="27308" spans="1:1" hidden="1">
      <c r="A27308" s="5"/>
    </row>
    <row r="27309" spans="1:1" hidden="1">
      <c r="A27309" s="5"/>
    </row>
    <row r="27310" spans="1:1" hidden="1">
      <c r="A27310" s="5"/>
    </row>
    <row r="27311" spans="1:1" hidden="1">
      <c r="A27311" s="5"/>
    </row>
    <row r="27312" spans="1:1" hidden="1">
      <c r="A27312" s="5"/>
    </row>
    <row r="27313" spans="1:1" hidden="1">
      <c r="A27313" s="5"/>
    </row>
    <row r="27314" spans="1:1" hidden="1">
      <c r="A27314" s="5"/>
    </row>
    <row r="27315" spans="1:1" hidden="1">
      <c r="A27315" s="5"/>
    </row>
    <row r="27316" spans="1:1" hidden="1">
      <c r="A27316" s="5"/>
    </row>
    <row r="27317" spans="1:1" hidden="1">
      <c r="A27317" s="5"/>
    </row>
    <row r="27318" spans="1:1" hidden="1">
      <c r="A27318" s="5"/>
    </row>
    <row r="27319" spans="1:1" hidden="1">
      <c r="A27319" s="5"/>
    </row>
    <row r="27320" spans="1:1" hidden="1">
      <c r="A27320" s="5"/>
    </row>
    <row r="27321" spans="1:1" hidden="1">
      <c r="A27321" s="5"/>
    </row>
    <row r="27322" spans="1:1" hidden="1">
      <c r="A27322" s="5"/>
    </row>
    <row r="27323" spans="1:1" hidden="1">
      <c r="A27323" s="5"/>
    </row>
    <row r="27324" spans="1:1" hidden="1">
      <c r="A27324" s="5"/>
    </row>
    <row r="27325" spans="1:1" hidden="1">
      <c r="A27325" s="5"/>
    </row>
    <row r="27326" spans="1:1" hidden="1">
      <c r="A27326" s="5"/>
    </row>
    <row r="27327" spans="1:1" hidden="1">
      <c r="A27327" s="5"/>
    </row>
    <row r="27328" spans="1:1" hidden="1">
      <c r="A27328" s="5"/>
    </row>
    <row r="27329" spans="1:1" hidden="1">
      <c r="A27329" s="5"/>
    </row>
    <row r="27330" spans="1:1" hidden="1">
      <c r="A27330" s="5"/>
    </row>
    <row r="27331" spans="1:1" hidden="1">
      <c r="A27331" s="5"/>
    </row>
    <row r="27332" spans="1:1" hidden="1">
      <c r="A27332" s="5"/>
    </row>
    <row r="27333" spans="1:1" hidden="1">
      <c r="A27333" s="5"/>
    </row>
    <row r="27334" spans="1:1" hidden="1">
      <c r="A27334" s="5"/>
    </row>
    <row r="27335" spans="1:1" hidden="1">
      <c r="A27335" s="5"/>
    </row>
    <row r="27336" spans="1:1" hidden="1">
      <c r="A27336" s="5"/>
    </row>
    <row r="27337" spans="1:1" hidden="1">
      <c r="A27337" s="5"/>
    </row>
    <row r="27338" spans="1:1" hidden="1">
      <c r="A27338" s="5"/>
    </row>
    <row r="27339" spans="1:1" hidden="1">
      <c r="A27339" s="5"/>
    </row>
    <row r="27340" spans="1:1" hidden="1">
      <c r="A27340" s="5"/>
    </row>
    <row r="27341" spans="1:1" hidden="1">
      <c r="A27341" s="5"/>
    </row>
    <row r="27342" spans="1:1" hidden="1">
      <c r="A27342" s="5"/>
    </row>
    <row r="27343" spans="1:1" hidden="1">
      <c r="A27343" s="5"/>
    </row>
    <row r="27344" spans="1:1" hidden="1">
      <c r="A27344" s="5"/>
    </row>
    <row r="27345" spans="1:1" hidden="1">
      <c r="A27345" s="5"/>
    </row>
    <row r="27346" spans="1:1" hidden="1">
      <c r="A27346" s="5"/>
    </row>
    <row r="27347" spans="1:1" hidden="1">
      <c r="A27347" s="5"/>
    </row>
    <row r="27348" spans="1:1" hidden="1">
      <c r="A27348" s="5"/>
    </row>
    <row r="27349" spans="1:1" hidden="1">
      <c r="A27349" s="5"/>
    </row>
    <row r="27350" spans="1:1" hidden="1">
      <c r="A27350" s="5"/>
    </row>
    <row r="27351" spans="1:1" hidden="1">
      <c r="A27351" s="5"/>
    </row>
    <row r="27352" spans="1:1" hidden="1">
      <c r="A27352" s="5"/>
    </row>
    <row r="27353" spans="1:1" hidden="1">
      <c r="A27353" s="5"/>
    </row>
    <row r="27354" spans="1:1" hidden="1">
      <c r="A27354" s="5"/>
    </row>
    <row r="27355" spans="1:1" hidden="1">
      <c r="A27355" s="5"/>
    </row>
    <row r="27356" spans="1:1" hidden="1">
      <c r="A27356" s="5"/>
    </row>
    <row r="27357" spans="1:1" hidden="1">
      <c r="A27357" s="5"/>
    </row>
    <row r="27358" spans="1:1" hidden="1">
      <c r="A27358" s="5"/>
    </row>
    <row r="27359" spans="1:1" hidden="1">
      <c r="A27359" s="5"/>
    </row>
    <row r="27360" spans="1:1" hidden="1">
      <c r="A27360" s="5"/>
    </row>
    <row r="27361" spans="1:1" hidden="1">
      <c r="A27361" s="5"/>
    </row>
    <row r="27362" spans="1:1" hidden="1">
      <c r="A27362" s="5"/>
    </row>
    <row r="27363" spans="1:1" hidden="1">
      <c r="A27363" s="5"/>
    </row>
    <row r="27364" spans="1:1" hidden="1">
      <c r="A27364" s="5"/>
    </row>
    <row r="27365" spans="1:1" hidden="1">
      <c r="A27365" s="5"/>
    </row>
    <row r="27366" spans="1:1" hidden="1">
      <c r="A27366" s="5"/>
    </row>
    <row r="27367" spans="1:1" hidden="1">
      <c r="A27367" s="5"/>
    </row>
    <row r="27368" spans="1:1" hidden="1">
      <c r="A27368" s="5"/>
    </row>
    <row r="27369" spans="1:1" hidden="1">
      <c r="A27369" s="5"/>
    </row>
    <row r="27370" spans="1:1" hidden="1">
      <c r="A27370" s="5"/>
    </row>
    <row r="27371" spans="1:1" hidden="1">
      <c r="A27371" s="5"/>
    </row>
    <row r="27372" spans="1:1" hidden="1">
      <c r="A27372" s="5"/>
    </row>
    <row r="27373" spans="1:1" hidden="1">
      <c r="A27373" s="5"/>
    </row>
    <row r="27374" spans="1:1" hidden="1">
      <c r="A27374" s="5"/>
    </row>
    <row r="27375" spans="1:1" hidden="1">
      <c r="A27375" s="5"/>
    </row>
    <row r="27376" spans="1:1" hidden="1">
      <c r="A27376" s="5"/>
    </row>
    <row r="27377" spans="1:1" hidden="1">
      <c r="A27377" s="5"/>
    </row>
    <row r="27378" spans="1:1" hidden="1">
      <c r="A27378" s="5"/>
    </row>
    <row r="27379" spans="1:1" hidden="1">
      <c r="A27379" s="5"/>
    </row>
    <row r="27380" spans="1:1" hidden="1">
      <c r="A27380" s="5"/>
    </row>
    <row r="27381" spans="1:1" hidden="1">
      <c r="A27381" s="5"/>
    </row>
    <row r="27382" spans="1:1" hidden="1">
      <c r="A27382" s="5"/>
    </row>
    <row r="27383" spans="1:1" hidden="1">
      <c r="A27383" s="5"/>
    </row>
    <row r="27384" spans="1:1" hidden="1">
      <c r="A27384" s="5"/>
    </row>
    <row r="27385" spans="1:1" hidden="1">
      <c r="A27385" s="5"/>
    </row>
    <row r="27386" spans="1:1" hidden="1">
      <c r="A27386" s="5"/>
    </row>
    <row r="27387" spans="1:1" hidden="1">
      <c r="A27387" s="5"/>
    </row>
    <row r="27388" spans="1:1" hidden="1">
      <c r="A27388" s="5"/>
    </row>
    <row r="27389" spans="1:1" hidden="1">
      <c r="A27389" s="5"/>
    </row>
    <row r="27390" spans="1:1" hidden="1">
      <c r="A27390" s="5"/>
    </row>
    <row r="27391" spans="1:1" hidden="1">
      <c r="A27391" s="5"/>
    </row>
    <row r="27392" spans="1:1" hidden="1">
      <c r="A27392" s="5"/>
    </row>
    <row r="27393" spans="1:1" hidden="1">
      <c r="A27393" s="5"/>
    </row>
    <row r="27394" spans="1:1" hidden="1">
      <c r="A27394" s="5"/>
    </row>
    <row r="27395" spans="1:1" hidden="1">
      <c r="A27395" s="5"/>
    </row>
    <row r="27396" spans="1:1" hidden="1">
      <c r="A27396" s="5"/>
    </row>
    <row r="27397" spans="1:1" hidden="1">
      <c r="A27397" s="5"/>
    </row>
    <row r="27398" spans="1:1" hidden="1">
      <c r="A27398" s="5"/>
    </row>
    <row r="27399" spans="1:1" hidden="1">
      <c r="A27399" s="5"/>
    </row>
    <row r="27400" spans="1:1" hidden="1">
      <c r="A27400" s="5"/>
    </row>
    <row r="27401" spans="1:1" hidden="1">
      <c r="A27401" s="5"/>
    </row>
    <row r="27402" spans="1:1" hidden="1">
      <c r="A27402" s="5"/>
    </row>
    <row r="27403" spans="1:1" hidden="1">
      <c r="A27403" s="5"/>
    </row>
    <row r="27404" spans="1:1" hidden="1">
      <c r="A27404" s="5"/>
    </row>
    <row r="27405" spans="1:1" hidden="1">
      <c r="A27405" s="5"/>
    </row>
    <row r="27406" spans="1:1" hidden="1">
      <c r="A27406" s="5"/>
    </row>
    <row r="27407" spans="1:1" hidden="1">
      <c r="A27407" s="5"/>
    </row>
    <row r="27408" spans="1:1" hidden="1">
      <c r="A27408" s="5"/>
    </row>
    <row r="27409" spans="1:1" hidden="1">
      <c r="A27409" s="5"/>
    </row>
    <row r="27410" spans="1:1" hidden="1">
      <c r="A27410" s="5"/>
    </row>
    <row r="27411" spans="1:1" hidden="1">
      <c r="A27411" s="5"/>
    </row>
    <row r="27412" spans="1:1" hidden="1">
      <c r="A27412" s="5"/>
    </row>
    <row r="27413" spans="1:1" hidden="1">
      <c r="A27413" s="5"/>
    </row>
    <row r="27414" spans="1:1" hidden="1">
      <c r="A27414" s="5"/>
    </row>
    <row r="27415" spans="1:1" hidden="1">
      <c r="A27415" s="5"/>
    </row>
    <row r="27416" spans="1:1" hidden="1">
      <c r="A27416" s="5"/>
    </row>
    <row r="27417" spans="1:1" hidden="1">
      <c r="A27417" s="5"/>
    </row>
    <row r="27418" spans="1:1" hidden="1">
      <c r="A27418" s="5"/>
    </row>
    <row r="27419" spans="1:1" hidden="1">
      <c r="A27419" s="5"/>
    </row>
    <row r="27420" spans="1:1" hidden="1">
      <c r="A27420" s="5"/>
    </row>
    <row r="27421" spans="1:1" hidden="1">
      <c r="A27421" s="5"/>
    </row>
    <row r="27422" spans="1:1" hidden="1">
      <c r="A27422" s="5"/>
    </row>
    <row r="27423" spans="1:1" hidden="1">
      <c r="A27423" s="5"/>
    </row>
    <row r="27424" spans="1:1" hidden="1">
      <c r="A27424" s="5"/>
    </row>
    <row r="27425" spans="1:1" hidden="1">
      <c r="A27425" s="5"/>
    </row>
    <row r="27426" spans="1:1" hidden="1">
      <c r="A27426" s="5"/>
    </row>
    <row r="27427" spans="1:1" hidden="1">
      <c r="A27427" s="5"/>
    </row>
    <row r="27428" spans="1:1" hidden="1">
      <c r="A27428" s="5"/>
    </row>
    <row r="27429" spans="1:1" hidden="1">
      <c r="A27429" s="5"/>
    </row>
    <row r="27430" spans="1:1" hidden="1">
      <c r="A27430" s="5"/>
    </row>
    <row r="27431" spans="1:1" hidden="1">
      <c r="A27431" s="5"/>
    </row>
    <row r="27432" spans="1:1" hidden="1">
      <c r="A27432" s="5"/>
    </row>
    <row r="27433" spans="1:1" hidden="1">
      <c r="A27433" s="5"/>
    </row>
    <row r="27434" spans="1:1" hidden="1">
      <c r="A27434" s="5"/>
    </row>
    <row r="27435" spans="1:1" hidden="1">
      <c r="A27435" s="5"/>
    </row>
    <row r="27436" spans="1:1" hidden="1">
      <c r="A27436" s="5"/>
    </row>
    <row r="27437" spans="1:1" hidden="1">
      <c r="A27437" s="5"/>
    </row>
    <row r="27438" spans="1:1" hidden="1">
      <c r="A27438" s="5"/>
    </row>
    <row r="27439" spans="1:1" hidden="1">
      <c r="A27439" s="5"/>
    </row>
    <row r="27440" spans="1:1" hidden="1">
      <c r="A27440" s="5"/>
    </row>
    <row r="27441" spans="1:1" hidden="1">
      <c r="A27441" s="5"/>
    </row>
    <row r="27442" spans="1:1" hidden="1">
      <c r="A27442" s="5"/>
    </row>
    <row r="27443" spans="1:1" hidden="1">
      <c r="A27443" s="5"/>
    </row>
    <row r="27444" spans="1:1" hidden="1">
      <c r="A27444" s="5"/>
    </row>
    <row r="27445" spans="1:1" hidden="1">
      <c r="A27445" s="5"/>
    </row>
    <row r="27446" spans="1:1" hidden="1">
      <c r="A27446" s="5"/>
    </row>
    <row r="27447" spans="1:1" hidden="1">
      <c r="A27447" s="5"/>
    </row>
    <row r="27448" spans="1:1" hidden="1">
      <c r="A27448" s="5"/>
    </row>
    <row r="27449" spans="1:1" hidden="1">
      <c r="A27449" s="5"/>
    </row>
    <row r="27450" spans="1:1" hidden="1">
      <c r="A27450" s="5"/>
    </row>
    <row r="27451" spans="1:1" hidden="1">
      <c r="A27451" s="5"/>
    </row>
    <row r="27452" spans="1:1" hidden="1">
      <c r="A27452" s="5"/>
    </row>
    <row r="27453" spans="1:1" hidden="1">
      <c r="A27453" s="5"/>
    </row>
    <row r="27454" spans="1:1" hidden="1">
      <c r="A27454" s="5"/>
    </row>
    <row r="27455" spans="1:1" hidden="1">
      <c r="A27455" s="5"/>
    </row>
    <row r="27456" spans="1:1" hidden="1">
      <c r="A27456" s="5"/>
    </row>
    <row r="27457" spans="1:1" hidden="1">
      <c r="A27457" s="5"/>
    </row>
    <row r="27458" spans="1:1" hidden="1">
      <c r="A27458" s="5"/>
    </row>
    <row r="27459" spans="1:1" hidden="1">
      <c r="A27459" s="5"/>
    </row>
    <row r="27460" spans="1:1" hidden="1">
      <c r="A27460" s="5"/>
    </row>
    <row r="27461" spans="1:1" hidden="1">
      <c r="A27461" s="5"/>
    </row>
    <row r="27462" spans="1:1" hidden="1">
      <c r="A27462" s="5"/>
    </row>
    <row r="27463" spans="1:1" hidden="1">
      <c r="A27463" s="5"/>
    </row>
    <row r="27464" spans="1:1" hidden="1">
      <c r="A27464" s="5"/>
    </row>
    <row r="27465" spans="1:1" hidden="1">
      <c r="A27465" s="5"/>
    </row>
    <row r="27466" spans="1:1" hidden="1">
      <c r="A27466" s="5"/>
    </row>
    <row r="27467" spans="1:1" hidden="1">
      <c r="A27467" s="5"/>
    </row>
    <row r="27468" spans="1:1" hidden="1">
      <c r="A27468" s="5"/>
    </row>
    <row r="27469" spans="1:1" hidden="1">
      <c r="A27469" s="5"/>
    </row>
    <row r="27470" spans="1:1" hidden="1">
      <c r="A27470" s="5"/>
    </row>
    <row r="27471" spans="1:1" hidden="1">
      <c r="A27471" s="5"/>
    </row>
    <row r="27472" spans="1:1" hidden="1">
      <c r="A27472" s="5"/>
    </row>
    <row r="27473" spans="1:1" hidden="1">
      <c r="A27473" s="5"/>
    </row>
    <row r="27474" spans="1:1" hidden="1">
      <c r="A27474" s="5"/>
    </row>
    <row r="27475" spans="1:1" hidden="1">
      <c r="A27475" s="5"/>
    </row>
    <row r="27476" spans="1:1" hidden="1">
      <c r="A27476" s="5"/>
    </row>
    <row r="27477" spans="1:1" hidden="1">
      <c r="A27477" s="5"/>
    </row>
    <row r="27478" spans="1:1" hidden="1">
      <c r="A27478" s="5"/>
    </row>
    <row r="27479" spans="1:1" hidden="1">
      <c r="A27479" s="5"/>
    </row>
    <row r="27480" spans="1:1" hidden="1">
      <c r="A27480" s="5"/>
    </row>
    <row r="27481" spans="1:1" hidden="1">
      <c r="A27481" s="5"/>
    </row>
    <row r="27482" spans="1:1" hidden="1">
      <c r="A27482" s="5"/>
    </row>
    <row r="27483" spans="1:1" hidden="1">
      <c r="A27483" s="5"/>
    </row>
    <row r="27484" spans="1:1" hidden="1">
      <c r="A27484" s="5"/>
    </row>
    <row r="27485" spans="1:1" hidden="1">
      <c r="A27485" s="5"/>
    </row>
    <row r="27486" spans="1:1" hidden="1">
      <c r="A27486" s="5"/>
    </row>
    <row r="27487" spans="1:1" hidden="1">
      <c r="A27487" s="5"/>
    </row>
    <row r="27488" spans="1:1" hidden="1">
      <c r="A27488" s="5"/>
    </row>
    <row r="27489" spans="1:1" hidden="1">
      <c r="A27489" s="5"/>
    </row>
    <row r="27490" spans="1:1" hidden="1">
      <c r="A27490" s="5"/>
    </row>
    <row r="27491" spans="1:1" hidden="1">
      <c r="A27491" s="5"/>
    </row>
    <row r="27492" spans="1:1" hidden="1">
      <c r="A27492" s="5"/>
    </row>
    <row r="27493" spans="1:1" hidden="1">
      <c r="A27493" s="5"/>
    </row>
    <row r="27494" spans="1:1" hidden="1">
      <c r="A27494" s="5"/>
    </row>
    <row r="27495" spans="1:1" hidden="1">
      <c r="A27495" s="5"/>
    </row>
    <row r="27496" spans="1:1" hidden="1">
      <c r="A27496" s="5"/>
    </row>
    <row r="27497" spans="1:1" hidden="1">
      <c r="A27497" s="5"/>
    </row>
    <row r="27498" spans="1:1" hidden="1">
      <c r="A27498" s="5"/>
    </row>
    <row r="27499" spans="1:1" hidden="1">
      <c r="A27499" s="5"/>
    </row>
    <row r="27500" spans="1:1" hidden="1">
      <c r="A27500" s="5"/>
    </row>
    <row r="27501" spans="1:1" hidden="1">
      <c r="A27501" s="5"/>
    </row>
    <row r="27502" spans="1:1" hidden="1">
      <c r="A27502" s="5"/>
    </row>
    <row r="27503" spans="1:1" hidden="1">
      <c r="A27503" s="5"/>
    </row>
    <row r="27504" spans="1:1" hidden="1">
      <c r="A27504" s="5"/>
    </row>
    <row r="27505" spans="1:1" hidden="1">
      <c r="A27505" s="5"/>
    </row>
    <row r="27506" spans="1:1" hidden="1">
      <c r="A27506" s="5"/>
    </row>
    <row r="27507" spans="1:1" hidden="1">
      <c r="A27507" s="5"/>
    </row>
    <row r="27508" spans="1:1" hidden="1">
      <c r="A27508" s="5"/>
    </row>
    <row r="27509" spans="1:1" hidden="1">
      <c r="A27509" s="5"/>
    </row>
    <row r="27510" spans="1:1" hidden="1">
      <c r="A27510" s="5"/>
    </row>
    <row r="27511" spans="1:1" hidden="1">
      <c r="A27511" s="5"/>
    </row>
    <row r="27512" spans="1:1" hidden="1">
      <c r="A27512" s="5"/>
    </row>
    <row r="27513" spans="1:1" hidden="1">
      <c r="A27513" s="5"/>
    </row>
    <row r="27514" spans="1:1" hidden="1">
      <c r="A27514" s="5"/>
    </row>
    <row r="27515" spans="1:1" hidden="1">
      <c r="A27515" s="5"/>
    </row>
    <row r="27516" spans="1:1" hidden="1">
      <c r="A27516" s="5"/>
    </row>
    <row r="27517" spans="1:1" hidden="1">
      <c r="A27517" s="5"/>
    </row>
    <row r="27518" spans="1:1" hidden="1">
      <c r="A27518" s="5"/>
    </row>
    <row r="27519" spans="1:1" hidden="1">
      <c r="A27519" s="5"/>
    </row>
    <row r="27520" spans="1:1" hidden="1">
      <c r="A27520" s="5"/>
    </row>
    <row r="27521" spans="1:1" hidden="1">
      <c r="A27521" s="5"/>
    </row>
    <row r="27522" spans="1:1" hidden="1">
      <c r="A27522" s="5"/>
    </row>
    <row r="27523" spans="1:1" hidden="1">
      <c r="A27523" s="5"/>
    </row>
    <row r="27524" spans="1:1" hidden="1">
      <c r="A27524" s="5"/>
    </row>
    <row r="27525" spans="1:1" hidden="1">
      <c r="A27525" s="5"/>
    </row>
    <row r="27526" spans="1:1" hidden="1">
      <c r="A27526" s="5"/>
    </row>
    <row r="27527" spans="1:1" hidden="1">
      <c r="A27527" s="5"/>
    </row>
    <row r="27528" spans="1:1" hidden="1">
      <c r="A27528" s="5"/>
    </row>
    <row r="27529" spans="1:1" hidden="1">
      <c r="A27529" s="5"/>
    </row>
    <row r="27530" spans="1:1" hidden="1">
      <c r="A27530" s="5"/>
    </row>
    <row r="27531" spans="1:1" hidden="1">
      <c r="A27531" s="5"/>
    </row>
    <row r="27532" spans="1:1" hidden="1">
      <c r="A27532" s="5"/>
    </row>
    <row r="27533" spans="1:1" hidden="1">
      <c r="A27533" s="5"/>
    </row>
    <row r="27534" spans="1:1" hidden="1">
      <c r="A27534" s="5"/>
    </row>
    <row r="27535" spans="1:1" hidden="1">
      <c r="A27535" s="5"/>
    </row>
    <row r="27536" spans="1:1" hidden="1">
      <c r="A27536" s="5"/>
    </row>
    <row r="27537" spans="1:1" hidden="1">
      <c r="A27537" s="5"/>
    </row>
    <row r="27538" spans="1:1" hidden="1">
      <c r="A27538" s="5"/>
    </row>
    <row r="27539" spans="1:1" hidden="1">
      <c r="A27539" s="5"/>
    </row>
    <row r="27540" spans="1:1" hidden="1">
      <c r="A27540" s="5"/>
    </row>
    <row r="27541" spans="1:1" hidden="1">
      <c r="A27541" s="5"/>
    </row>
    <row r="27542" spans="1:1" hidden="1">
      <c r="A27542" s="5"/>
    </row>
    <row r="27543" spans="1:1" hidden="1">
      <c r="A27543" s="5"/>
    </row>
    <row r="27544" spans="1:1" hidden="1">
      <c r="A27544" s="5"/>
    </row>
    <row r="27545" spans="1:1" hidden="1">
      <c r="A27545" s="5"/>
    </row>
    <row r="27546" spans="1:1" hidden="1">
      <c r="A27546" s="5"/>
    </row>
    <row r="27547" spans="1:1" hidden="1">
      <c r="A27547" s="5"/>
    </row>
    <row r="27548" spans="1:1" hidden="1">
      <c r="A27548" s="5"/>
    </row>
    <row r="27549" spans="1:1" hidden="1">
      <c r="A27549" s="5"/>
    </row>
    <row r="27550" spans="1:1" hidden="1">
      <c r="A27550" s="5"/>
    </row>
    <row r="27551" spans="1:1" hidden="1">
      <c r="A27551" s="5"/>
    </row>
    <row r="27552" spans="1:1" hidden="1">
      <c r="A27552" s="5"/>
    </row>
    <row r="27553" spans="1:1" hidden="1">
      <c r="A27553" s="5"/>
    </row>
    <row r="27554" spans="1:1" hidden="1">
      <c r="A27554" s="5"/>
    </row>
    <row r="27555" spans="1:1" hidden="1">
      <c r="A27555" s="5"/>
    </row>
    <row r="27556" spans="1:1" hidden="1">
      <c r="A27556" s="5"/>
    </row>
    <row r="27557" spans="1:1" hidden="1">
      <c r="A27557" s="5"/>
    </row>
    <row r="27558" spans="1:1" hidden="1">
      <c r="A27558" s="5"/>
    </row>
    <row r="27559" spans="1:1" hidden="1">
      <c r="A27559" s="5"/>
    </row>
    <row r="27560" spans="1:1" hidden="1">
      <c r="A27560" s="5"/>
    </row>
    <row r="27561" spans="1:1" hidden="1">
      <c r="A27561" s="5"/>
    </row>
    <row r="27562" spans="1:1" hidden="1">
      <c r="A27562" s="5"/>
    </row>
    <row r="27563" spans="1:1" hidden="1">
      <c r="A27563" s="5"/>
    </row>
    <row r="27564" spans="1:1" hidden="1">
      <c r="A27564" s="5"/>
    </row>
    <row r="27565" spans="1:1" hidden="1">
      <c r="A27565" s="5"/>
    </row>
    <row r="27566" spans="1:1" hidden="1">
      <c r="A27566" s="5"/>
    </row>
    <row r="27567" spans="1:1" hidden="1">
      <c r="A27567" s="5"/>
    </row>
    <row r="27568" spans="1:1" hidden="1">
      <c r="A27568" s="5"/>
    </row>
    <row r="27569" spans="1:1" hidden="1">
      <c r="A27569" s="5"/>
    </row>
    <row r="27570" spans="1:1" hidden="1">
      <c r="A27570" s="5"/>
    </row>
    <row r="27571" spans="1:1" hidden="1">
      <c r="A27571" s="5"/>
    </row>
    <row r="27572" spans="1:1" hidden="1">
      <c r="A27572" s="5"/>
    </row>
    <row r="27573" spans="1:1" hidden="1">
      <c r="A27573" s="5"/>
    </row>
    <row r="27574" spans="1:1" hidden="1">
      <c r="A27574" s="5"/>
    </row>
    <row r="27575" spans="1:1" hidden="1">
      <c r="A27575" s="5"/>
    </row>
    <row r="27576" spans="1:1" hidden="1">
      <c r="A27576" s="5"/>
    </row>
    <row r="27577" spans="1:1" hidden="1">
      <c r="A27577" s="5"/>
    </row>
    <row r="27578" spans="1:1" hidden="1">
      <c r="A27578" s="5"/>
    </row>
    <row r="27579" spans="1:1" hidden="1">
      <c r="A27579" s="5"/>
    </row>
    <row r="27580" spans="1:1" hidden="1">
      <c r="A27580" s="5"/>
    </row>
    <row r="27581" spans="1:1" hidden="1">
      <c r="A27581" s="5"/>
    </row>
    <row r="27582" spans="1:1" hidden="1">
      <c r="A27582" s="5"/>
    </row>
    <row r="27583" spans="1:1" hidden="1">
      <c r="A27583" s="5"/>
    </row>
    <row r="27584" spans="1:1" hidden="1">
      <c r="A27584" s="5"/>
    </row>
    <row r="27585" spans="1:1" hidden="1">
      <c r="A27585" s="5"/>
    </row>
    <row r="27586" spans="1:1" hidden="1">
      <c r="A27586" s="5"/>
    </row>
    <row r="27587" spans="1:1" hidden="1">
      <c r="A27587" s="5"/>
    </row>
    <row r="27588" spans="1:1" hidden="1">
      <c r="A27588" s="5"/>
    </row>
    <row r="27589" spans="1:1" hidden="1">
      <c r="A27589" s="5"/>
    </row>
    <row r="27590" spans="1:1" hidden="1">
      <c r="A27590" s="5"/>
    </row>
    <row r="27591" spans="1:1" hidden="1">
      <c r="A27591" s="5"/>
    </row>
    <row r="27592" spans="1:1" hidden="1">
      <c r="A27592" s="5"/>
    </row>
    <row r="27593" spans="1:1" hidden="1">
      <c r="A27593" s="5"/>
    </row>
    <row r="27594" spans="1:1" hidden="1">
      <c r="A27594" s="5"/>
    </row>
    <row r="27595" spans="1:1" hidden="1">
      <c r="A27595" s="5"/>
    </row>
    <row r="27596" spans="1:1" hidden="1">
      <c r="A27596" s="5"/>
    </row>
    <row r="27597" spans="1:1" hidden="1">
      <c r="A27597" s="5"/>
    </row>
    <row r="27598" spans="1:1" hidden="1">
      <c r="A27598" s="5"/>
    </row>
    <row r="27599" spans="1:1" hidden="1">
      <c r="A27599" s="5"/>
    </row>
    <row r="27600" spans="1:1" hidden="1">
      <c r="A27600" s="5"/>
    </row>
    <row r="27601" spans="1:1" hidden="1">
      <c r="A27601" s="5"/>
    </row>
    <row r="27602" spans="1:1" hidden="1">
      <c r="A27602" s="5"/>
    </row>
    <row r="27603" spans="1:1" hidden="1">
      <c r="A27603" s="5"/>
    </row>
    <row r="27604" spans="1:1" hidden="1">
      <c r="A27604" s="5"/>
    </row>
    <row r="27605" spans="1:1" hidden="1">
      <c r="A27605" s="5"/>
    </row>
    <row r="27606" spans="1:1" hidden="1">
      <c r="A27606" s="5"/>
    </row>
    <row r="27607" spans="1:1" hidden="1">
      <c r="A27607" s="5"/>
    </row>
    <row r="27608" spans="1:1" hidden="1">
      <c r="A27608" s="5"/>
    </row>
    <row r="27609" spans="1:1" hidden="1">
      <c r="A27609" s="5"/>
    </row>
    <row r="27610" spans="1:1" hidden="1">
      <c r="A27610" s="5"/>
    </row>
    <row r="27611" spans="1:1" hidden="1">
      <c r="A27611" s="5"/>
    </row>
    <row r="27612" spans="1:1" hidden="1">
      <c r="A27612" s="5"/>
    </row>
    <row r="27613" spans="1:1" hidden="1">
      <c r="A27613" s="5"/>
    </row>
    <row r="27614" spans="1:1" hidden="1">
      <c r="A27614" s="5"/>
    </row>
    <row r="27615" spans="1:1" hidden="1">
      <c r="A27615" s="5"/>
    </row>
    <row r="27616" spans="1:1" hidden="1">
      <c r="A27616" s="5"/>
    </row>
    <row r="27617" spans="1:1" hidden="1">
      <c r="A27617" s="5"/>
    </row>
    <row r="27618" spans="1:1" hidden="1">
      <c r="A27618" s="5"/>
    </row>
    <row r="27619" spans="1:1" hidden="1">
      <c r="A27619" s="5"/>
    </row>
    <row r="27620" spans="1:1" hidden="1">
      <c r="A27620" s="5"/>
    </row>
    <row r="27621" spans="1:1" hidden="1">
      <c r="A27621" s="5"/>
    </row>
    <row r="27622" spans="1:1" hidden="1">
      <c r="A27622" s="5"/>
    </row>
    <row r="27623" spans="1:1" hidden="1">
      <c r="A27623" s="5"/>
    </row>
    <row r="27624" spans="1:1" hidden="1">
      <c r="A27624" s="5"/>
    </row>
    <row r="27625" spans="1:1" hidden="1">
      <c r="A27625" s="5"/>
    </row>
    <row r="27626" spans="1:1" hidden="1">
      <c r="A27626" s="5"/>
    </row>
    <row r="27627" spans="1:1" hidden="1">
      <c r="A27627" s="5"/>
    </row>
    <row r="27628" spans="1:1" hidden="1">
      <c r="A27628" s="5"/>
    </row>
    <row r="27629" spans="1:1" hidden="1">
      <c r="A27629" s="5"/>
    </row>
    <row r="27630" spans="1:1" hidden="1">
      <c r="A27630" s="5"/>
    </row>
    <row r="27631" spans="1:1" hidden="1">
      <c r="A27631" s="5"/>
    </row>
    <row r="27632" spans="1:1" hidden="1">
      <c r="A27632" s="5"/>
    </row>
    <row r="27633" spans="1:1" hidden="1">
      <c r="A27633" s="5"/>
    </row>
    <row r="27634" spans="1:1" hidden="1">
      <c r="A27634" s="5"/>
    </row>
    <row r="27635" spans="1:1" hidden="1">
      <c r="A27635" s="5"/>
    </row>
    <row r="27636" spans="1:1" hidden="1">
      <c r="A27636" s="5"/>
    </row>
    <row r="27637" spans="1:1" hidden="1">
      <c r="A27637" s="5"/>
    </row>
    <row r="27638" spans="1:1" hidden="1">
      <c r="A27638" s="5"/>
    </row>
    <row r="27639" spans="1:1" hidden="1">
      <c r="A27639" s="5"/>
    </row>
    <row r="27640" spans="1:1" hidden="1">
      <c r="A27640" s="5"/>
    </row>
    <row r="27641" spans="1:1" hidden="1">
      <c r="A27641" s="5"/>
    </row>
    <row r="27642" spans="1:1" hidden="1">
      <c r="A27642" s="5"/>
    </row>
    <row r="27643" spans="1:1" hidden="1">
      <c r="A27643" s="5"/>
    </row>
    <row r="27644" spans="1:1" hidden="1">
      <c r="A27644" s="5"/>
    </row>
    <row r="27645" spans="1:1" hidden="1">
      <c r="A27645" s="5"/>
    </row>
    <row r="27646" spans="1:1" hidden="1">
      <c r="A27646" s="5"/>
    </row>
    <row r="27647" spans="1:1" hidden="1">
      <c r="A27647" s="5"/>
    </row>
    <row r="27648" spans="1:1" hidden="1">
      <c r="A27648" s="5"/>
    </row>
    <row r="27649" spans="1:1" hidden="1">
      <c r="A27649" s="5"/>
    </row>
    <row r="27650" spans="1:1" hidden="1">
      <c r="A27650" s="5"/>
    </row>
    <row r="27651" spans="1:1" hidden="1">
      <c r="A27651" s="5"/>
    </row>
    <row r="27652" spans="1:1" hidden="1">
      <c r="A27652" s="5"/>
    </row>
    <row r="27653" spans="1:1" hidden="1">
      <c r="A27653" s="5"/>
    </row>
    <row r="27654" spans="1:1" hidden="1">
      <c r="A27654" s="5"/>
    </row>
    <row r="27655" spans="1:1" hidden="1">
      <c r="A27655" s="5"/>
    </row>
    <row r="27656" spans="1:1" hidden="1">
      <c r="A27656" s="5"/>
    </row>
    <row r="27657" spans="1:1" hidden="1">
      <c r="A27657" s="5"/>
    </row>
    <row r="27658" spans="1:1" hidden="1">
      <c r="A27658" s="5"/>
    </row>
    <row r="27659" spans="1:1" hidden="1">
      <c r="A27659" s="5"/>
    </row>
    <row r="27660" spans="1:1" hidden="1">
      <c r="A27660" s="5"/>
    </row>
    <row r="27661" spans="1:1" hidden="1">
      <c r="A27661" s="5"/>
    </row>
    <row r="27662" spans="1:1" hidden="1">
      <c r="A27662" s="5"/>
    </row>
    <row r="27663" spans="1:1" hidden="1">
      <c r="A27663" s="5"/>
    </row>
    <row r="27664" spans="1:1" hidden="1">
      <c r="A27664" s="5"/>
    </row>
    <row r="27665" spans="1:1" hidden="1">
      <c r="A27665" s="5"/>
    </row>
    <row r="27666" spans="1:1" hidden="1">
      <c r="A27666" s="5"/>
    </row>
    <row r="27667" spans="1:1" hidden="1">
      <c r="A27667" s="5"/>
    </row>
    <row r="27668" spans="1:1" hidden="1">
      <c r="A27668" s="5"/>
    </row>
    <row r="27669" spans="1:1" hidden="1">
      <c r="A27669" s="5"/>
    </row>
    <row r="27670" spans="1:1" hidden="1">
      <c r="A27670" s="5"/>
    </row>
    <row r="27671" spans="1:1" hidden="1">
      <c r="A27671" s="5"/>
    </row>
    <row r="27672" spans="1:1" hidden="1">
      <c r="A27672" s="5"/>
    </row>
    <row r="27673" spans="1:1" hidden="1">
      <c r="A27673" s="5"/>
    </row>
    <row r="27674" spans="1:1" hidden="1">
      <c r="A27674" s="5"/>
    </row>
    <row r="27675" spans="1:1" hidden="1">
      <c r="A27675" s="5"/>
    </row>
    <row r="27676" spans="1:1" hidden="1">
      <c r="A27676" s="5"/>
    </row>
    <row r="27677" spans="1:1" hidden="1">
      <c r="A27677" s="5"/>
    </row>
    <row r="27678" spans="1:1" hidden="1">
      <c r="A27678" s="5"/>
    </row>
    <row r="27679" spans="1:1" hidden="1">
      <c r="A27679" s="5"/>
    </row>
    <row r="27680" spans="1:1" hidden="1">
      <c r="A27680" s="5"/>
    </row>
    <row r="27681" spans="1:1" hidden="1">
      <c r="A27681" s="5"/>
    </row>
    <row r="27682" spans="1:1" hidden="1">
      <c r="A27682" s="5"/>
    </row>
    <row r="27683" spans="1:1" hidden="1">
      <c r="A27683" s="5"/>
    </row>
    <row r="27684" spans="1:1" hidden="1">
      <c r="A27684" s="5"/>
    </row>
    <row r="27685" spans="1:1" hidden="1">
      <c r="A27685" s="5"/>
    </row>
    <row r="27686" spans="1:1" hidden="1">
      <c r="A27686" s="5"/>
    </row>
    <row r="27687" spans="1:1" hidden="1">
      <c r="A27687" s="5"/>
    </row>
    <row r="27688" spans="1:1" hidden="1">
      <c r="A27688" s="5"/>
    </row>
    <row r="27689" spans="1:1" hidden="1">
      <c r="A27689" s="5"/>
    </row>
    <row r="27690" spans="1:1" hidden="1">
      <c r="A27690" s="5"/>
    </row>
    <row r="27691" spans="1:1" hidden="1">
      <c r="A27691" s="5"/>
    </row>
    <row r="27692" spans="1:1" hidden="1">
      <c r="A27692" s="5"/>
    </row>
    <row r="27693" spans="1:1" hidden="1">
      <c r="A27693" s="5"/>
    </row>
    <row r="27694" spans="1:1" hidden="1">
      <c r="A27694" s="5"/>
    </row>
    <row r="27695" spans="1:1" hidden="1">
      <c r="A27695" s="5"/>
    </row>
    <row r="27696" spans="1:1" hidden="1">
      <c r="A27696" s="5"/>
    </row>
    <row r="27697" spans="1:1" hidden="1">
      <c r="A27697" s="5"/>
    </row>
    <row r="27698" spans="1:1" hidden="1">
      <c r="A27698" s="5"/>
    </row>
    <row r="27699" spans="1:1" hidden="1">
      <c r="A27699" s="5"/>
    </row>
    <row r="27700" spans="1:1" hidden="1">
      <c r="A27700" s="5"/>
    </row>
    <row r="27701" spans="1:1" hidden="1">
      <c r="A27701" s="5"/>
    </row>
    <row r="27702" spans="1:1" hidden="1">
      <c r="A27702" s="5"/>
    </row>
    <row r="27703" spans="1:1" hidden="1">
      <c r="A27703" s="5"/>
    </row>
    <row r="27704" spans="1:1" hidden="1">
      <c r="A27704" s="5"/>
    </row>
    <row r="27705" spans="1:1" hidden="1">
      <c r="A27705" s="5"/>
    </row>
    <row r="27706" spans="1:1" hidden="1">
      <c r="A27706" s="5"/>
    </row>
    <row r="27707" spans="1:1" hidden="1">
      <c r="A27707" s="5"/>
    </row>
    <row r="27708" spans="1:1" hidden="1">
      <c r="A27708" s="5"/>
    </row>
    <row r="27709" spans="1:1" hidden="1">
      <c r="A27709" s="5"/>
    </row>
    <row r="27710" spans="1:1" hidden="1">
      <c r="A27710" s="5"/>
    </row>
    <row r="27711" spans="1:1" hidden="1">
      <c r="A27711" s="5"/>
    </row>
    <row r="27712" spans="1:1" hidden="1">
      <c r="A27712" s="5"/>
    </row>
    <row r="27713" spans="1:1" hidden="1">
      <c r="A27713" s="5"/>
    </row>
    <row r="27714" spans="1:1" hidden="1">
      <c r="A27714" s="5"/>
    </row>
    <row r="27715" spans="1:1" hidden="1">
      <c r="A27715" s="5"/>
    </row>
    <row r="27716" spans="1:1" hidden="1">
      <c r="A27716" s="5"/>
    </row>
    <row r="27717" spans="1:1" hidden="1">
      <c r="A27717" s="5"/>
    </row>
    <row r="27718" spans="1:1" hidden="1">
      <c r="A27718" s="5"/>
    </row>
    <row r="27719" spans="1:1" hidden="1">
      <c r="A27719" s="5"/>
    </row>
    <row r="27720" spans="1:1" hidden="1">
      <c r="A27720" s="5"/>
    </row>
    <row r="27721" spans="1:1" hidden="1">
      <c r="A27721" s="5"/>
    </row>
    <row r="27722" spans="1:1" hidden="1">
      <c r="A27722" s="5"/>
    </row>
    <row r="27723" spans="1:1" hidden="1">
      <c r="A27723" s="5"/>
    </row>
    <row r="27724" spans="1:1" hidden="1">
      <c r="A27724" s="5"/>
    </row>
    <row r="27725" spans="1:1" hidden="1">
      <c r="A27725" s="5"/>
    </row>
    <row r="27726" spans="1:1" hidden="1">
      <c r="A27726" s="5"/>
    </row>
    <row r="27727" spans="1:1" hidden="1">
      <c r="A27727" s="5"/>
    </row>
    <row r="27728" spans="1:1" hidden="1">
      <c r="A27728" s="5"/>
    </row>
    <row r="27729" spans="1:1" hidden="1">
      <c r="A27729" s="5"/>
    </row>
    <row r="27730" spans="1:1" hidden="1">
      <c r="A27730" s="5"/>
    </row>
    <row r="27731" spans="1:1" hidden="1">
      <c r="A27731" s="5"/>
    </row>
    <row r="27732" spans="1:1" hidden="1">
      <c r="A27732" s="5"/>
    </row>
    <row r="27733" spans="1:1" hidden="1">
      <c r="A27733" s="5"/>
    </row>
    <row r="27734" spans="1:1" hidden="1">
      <c r="A27734" s="5"/>
    </row>
    <row r="27735" spans="1:1" hidden="1">
      <c r="A27735" s="5"/>
    </row>
    <row r="27736" spans="1:1" hidden="1">
      <c r="A27736" s="5"/>
    </row>
    <row r="27737" spans="1:1" hidden="1">
      <c r="A27737" s="5"/>
    </row>
    <row r="27738" spans="1:1" hidden="1">
      <c r="A27738" s="5"/>
    </row>
    <row r="27739" spans="1:1" hidden="1">
      <c r="A27739" s="5"/>
    </row>
    <row r="27740" spans="1:1" hidden="1">
      <c r="A27740" s="5"/>
    </row>
    <row r="27741" spans="1:1" hidden="1">
      <c r="A27741" s="5"/>
    </row>
    <row r="27742" spans="1:1" hidden="1">
      <c r="A27742" s="5"/>
    </row>
    <row r="27743" spans="1:1" hidden="1">
      <c r="A27743" s="5"/>
    </row>
    <row r="27744" spans="1:1" hidden="1">
      <c r="A27744" s="5"/>
    </row>
    <row r="27745" spans="1:1" hidden="1">
      <c r="A27745" s="5"/>
    </row>
    <row r="27746" spans="1:1" hidden="1">
      <c r="A27746" s="5"/>
    </row>
    <row r="27747" spans="1:1" hidden="1">
      <c r="A27747" s="5"/>
    </row>
    <row r="27748" spans="1:1" hidden="1">
      <c r="A27748" s="5"/>
    </row>
    <row r="27749" spans="1:1" hidden="1">
      <c r="A27749" s="5"/>
    </row>
    <row r="27750" spans="1:1" hidden="1">
      <c r="A27750" s="5"/>
    </row>
    <row r="27751" spans="1:1" hidden="1">
      <c r="A27751" s="5"/>
    </row>
    <row r="27752" spans="1:1" hidden="1">
      <c r="A27752" s="5"/>
    </row>
    <row r="27753" spans="1:1" hidden="1">
      <c r="A27753" s="5"/>
    </row>
    <row r="27754" spans="1:1" hidden="1">
      <c r="A27754" s="5"/>
    </row>
    <row r="27755" spans="1:1" hidden="1">
      <c r="A27755" s="5"/>
    </row>
    <row r="27756" spans="1:1" hidden="1">
      <c r="A27756" s="5"/>
    </row>
    <row r="27757" spans="1:1" hidden="1">
      <c r="A27757" s="5"/>
    </row>
    <row r="27758" spans="1:1" hidden="1">
      <c r="A27758" s="5"/>
    </row>
    <row r="27759" spans="1:1" hidden="1">
      <c r="A27759" s="5"/>
    </row>
    <row r="27760" spans="1:1" hidden="1">
      <c r="A27760" s="5"/>
    </row>
    <row r="27761" spans="1:1" hidden="1">
      <c r="A27761" s="5"/>
    </row>
    <row r="27762" spans="1:1" hidden="1">
      <c r="A27762" s="5"/>
    </row>
    <row r="27763" spans="1:1" hidden="1">
      <c r="A27763" s="5"/>
    </row>
    <row r="27764" spans="1:1" hidden="1">
      <c r="A27764" s="5"/>
    </row>
    <row r="27765" spans="1:1" hidden="1">
      <c r="A27765" s="5"/>
    </row>
    <row r="27766" spans="1:1" hidden="1">
      <c r="A27766" s="5"/>
    </row>
    <row r="27767" spans="1:1" hidden="1">
      <c r="A27767" s="5"/>
    </row>
    <row r="27768" spans="1:1" hidden="1">
      <c r="A27768" s="5"/>
    </row>
    <row r="27769" spans="1:1" hidden="1">
      <c r="A27769" s="5"/>
    </row>
    <row r="27770" spans="1:1" hidden="1">
      <c r="A27770" s="5"/>
    </row>
    <row r="27771" spans="1:1" hidden="1">
      <c r="A27771" s="5"/>
    </row>
    <row r="27772" spans="1:1" hidden="1">
      <c r="A27772" s="5"/>
    </row>
    <row r="27773" spans="1:1" hidden="1">
      <c r="A27773" s="5"/>
    </row>
    <row r="27774" spans="1:1" hidden="1">
      <c r="A27774" s="5"/>
    </row>
    <row r="27775" spans="1:1" hidden="1">
      <c r="A27775" s="5"/>
    </row>
    <row r="27776" spans="1:1" hidden="1">
      <c r="A27776" s="5"/>
    </row>
    <row r="27777" spans="1:1" hidden="1">
      <c r="A27777" s="5"/>
    </row>
    <row r="27778" spans="1:1" hidden="1">
      <c r="A27778" s="5"/>
    </row>
    <row r="27779" spans="1:1" hidden="1">
      <c r="A27779" s="5"/>
    </row>
    <row r="27780" spans="1:1" hidden="1">
      <c r="A27780" s="5"/>
    </row>
    <row r="27781" spans="1:1" hidden="1">
      <c r="A27781" s="5"/>
    </row>
    <row r="27782" spans="1:1" hidden="1">
      <c r="A27782" s="5"/>
    </row>
    <row r="27783" spans="1:1" hidden="1">
      <c r="A27783" s="5"/>
    </row>
    <row r="27784" spans="1:1" hidden="1">
      <c r="A27784" s="5"/>
    </row>
    <row r="27785" spans="1:1" hidden="1">
      <c r="A27785" s="5"/>
    </row>
    <row r="27786" spans="1:1" hidden="1">
      <c r="A27786" s="5"/>
    </row>
    <row r="27787" spans="1:1" hidden="1">
      <c r="A27787" s="5"/>
    </row>
    <row r="27788" spans="1:1" hidden="1">
      <c r="A27788" s="5"/>
    </row>
    <row r="27789" spans="1:1" hidden="1">
      <c r="A27789" s="5"/>
    </row>
    <row r="27790" spans="1:1" hidden="1">
      <c r="A27790" s="5"/>
    </row>
    <row r="27791" spans="1:1" hidden="1">
      <c r="A27791" s="5"/>
    </row>
    <row r="27792" spans="1:1" hidden="1">
      <c r="A27792" s="5"/>
    </row>
    <row r="27793" spans="1:1" hidden="1">
      <c r="A27793" s="5"/>
    </row>
    <row r="27794" spans="1:1" hidden="1">
      <c r="A27794" s="5"/>
    </row>
    <row r="27795" spans="1:1" hidden="1">
      <c r="A27795" s="5"/>
    </row>
    <row r="27796" spans="1:1" hidden="1">
      <c r="A27796" s="5"/>
    </row>
    <row r="27797" spans="1:1" hidden="1">
      <c r="A27797" s="5"/>
    </row>
    <row r="27798" spans="1:1" hidden="1">
      <c r="A27798" s="5"/>
    </row>
    <row r="27799" spans="1:1" hidden="1">
      <c r="A27799" s="5"/>
    </row>
    <row r="27800" spans="1:1" hidden="1">
      <c r="A27800" s="5"/>
    </row>
    <row r="27801" spans="1:1" hidden="1">
      <c r="A27801" s="5"/>
    </row>
    <row r="27802" spans="1:1" hidden="1">
      <c r="A27802" s="5"/>
    </row>
    <row r="27803" spans="1:1" hidden="1">
      <c r="A27803" s="5"/>
    </row>
    <row r="27804" spans="1:1" hidden="1">
      <c r="A27804" s="5"/>
    </row>
    <row r="27805" spans="1:1" hidden="1">
      <c r="A27805" s="5"/>
    </row>
    <row r="27806" spans="1:1" hidden="1">
      <c r="A27806" s="5"/>
    </row>
    <row r="27807" spans="1:1" hidden="1">
      <c r="A27807" s="5"/>
    </row>
    <row r="27808" spans="1:1" hidden="1">
      <c r="A27808" s="5"/>
    </row>
    <row r="27809" spans="1:1" hidden="1">
      <c r="A27809" s="5"/>
    </row>
    <row r="27810" spans="1:1" hidden="1">
      <c r="A27810" s="5"/>
    </row>
    <row r="27811" spans="1:1" hidden="1">
      <c r="A27811" s="5"/>
    </row>
    <row r="27812" spans="1:1" hidden="1">
      <c r="A27812" s="5"/>
    </row>
    <row r="27813" spans="1:1" hidden="1">
      <c r="A27813" s="5"/>
    </row>
    <row r="27814" spans="1:1" hidden="1">
      <c r="A27814" s="5"/>
    </row>
    <row r="27815" spans="1:1" hidden="1">
      <c r="A27815" s="5"/>
    </row>
    <row r="27816" spans="1:1" hidden="1">
      <c r="A27816" s="5"/>
    </row>
    <row r="27817" spans="1:1" hidden="1">
      <c r="A27817" s="5"/>
    </row>
    <row r="27818" spans="1:1" hidden="1">
      <c r="A27818" s="5"/>
    </row>
    <row r="27819" spans="1:1" hidden="1">
      <c r="A27819" s="5"/>
    </row>
    <row r="27820" spans="1:1" hidden="1">
      <c r="A27820" s="5"/>
    </row>
    <row r="27821" spans="1:1" hidden="1">
      <c r="A27821" s="5"/>
    </row>
    <row r="27822" spans="1:1" hidden="1">
      <c r="A27822" s="5"/>
    </row>
    <row r="27823" spans="1:1" hidden="1">
      <c r="A27823" s="5"/>
    </row>
    <row r="27824" spans="1:1" hidden="1">
      <c r="A27824" s="5"/>
    </row>
    <row r="27825" spans="1:1" hidden="1">
      <c r="A27825" s="5"/>
    </row>
    <row r="27826" spans="1:1" hidden="1">
      <c r="A27826" s="5"/>
    </row>
    <row r="27827" spans="1:1" hidden="1">
      <c r="A27827" s="5"/>
    </row>
    <row r="27828" spans="1:1" hidden="1">
      <c r="A27828" s="5"/>
    </row>
    <row r="27829" spans="1:1" hidden="1">
      <c r="A27829" s="5"/>
    </row>
    <row r="27830" spans="1:1" hidden="1">
      <c r="A27830" s="5"/>
    </row>
    <row r="27831" spans="1:1" hidden="1">
      <c r="A27831" s="5"/>
    </row>
    <row r="27832" spans="1:1" hidden="1">
      <c r="A27832" s="5"/>
    </row>
    <row r="27833" spans="1:1" hidden="1">
      <c r="A27833" s="5"/>
    </row>
    <row r="27834" spans="1:1" hidden="1">
      <c r="A27834" s="5"/>
    </row>
    <row r="27835" spans="1:1" hidden="1">
      <c r="A27835" s="5"/>
    </row>
    <row r="27836" spans="1:1" hidden="1">
      <c r="A27836" s="5"/>
    </row>
    <row r="27837" spans="1:1" hidden="1">
      <c r="A27837" s="5"/>
    </row>
    <row r="27838" spans="1:1" hidden="1">
      <c r="A27838" s="5"/>
    </row>
    <row r="27839" spans="1:1" hidden="1">
      <c r="A27839" s="5"/>
    </row>
    <row r="27840" spans="1:1" hidden="1">
      <c r="A27840" s="5"/>
    </row>
    <row r="27841" spans="1:1" hidden="1">
      <c r="A27841" s="5"/>
    </row>
    <row r="27842" spans="1:1" hidden="1">
      <c r="A27842" s="5"/>
    </row>
    <row r="27843" spans="1:1" hidden="1">
      <c r="A27843" s="5"/>
    </row>
    <row r="27844" spans="1:1" hidden="1">
      <c r="A27844" s="5"/>
    </row>
    <row r="27845" spans="1:1" hidden="1">
      <c r="A27845" s="5"/>
    </row>
    <row r="27846" spans="1:1" hidden="1">
      <c r="A27846" s="5"/>
    </row>
    <row r="27847" spans="1:1" hidden="1">
      <c r="A27847" s="5"/>
    </row>
    <row r="27848" spans="1:1" hidden="1">
      <c r="A27848" s="5"/>
    </row>
    <row r="27849" spans="1:1" hidden="1">
      <c r="A27849" s="5"/>
    </row>
    <row r="27850" spans="1:1" hidden="1">
      <c r="A27850" s="5"/>
    </row>
    <row r="27851" spans="1:1" hidden="1">
      <c r="A27851" s="5"/>
    </row>
    <row r="27852" spans="1:1" hidden="1">
      <c r="A27852" s="5"/>
    </row>
    <row r="27853" spans="1:1" hidden="1">
      <c r="A27853" s="5"/>
    </row>
    <row r="27854" spans="1:1" hidden="1">
      <c r="A27854" s="5"/>
    </row>
    <row r="27855" spans="1:1" hidden="1">
      <c r="A27855" s="5"/>
    </row>
    <row r="27856" spans="1:1" hidden="1">
      <c r="A27856" s="5"/>
    </row>
    <row r="27857" spans="1:1" hidden="1">
      <c r="A27857" s="5"/>
    </row>
    <row r="27858" spans="1:1" hidden="1">
      <c r="A27858" s="5"/>
    </row>
    <row r="27859" spans="1:1" hidden="1">
      <c r="A27859" s="5"/>
    </row>
    <row r="27860" spans="1:1" hidden="1">
      <c r="A27860" s="5"/>
    </row>
    <row r="27861" spans="1:1" hidden="1">
      <c r="A27861" s="5"/>
    </row>
    <row r="27862" spans="1:1" hidden="1">
      <c r="A27862" s="5"/>
    </row>
    <row r="27863" spans="1:1" hidden="1">
      <c r="A27863" s="5"/>
    </row>
    <row r="27864" spans="1:1" hidden="1">
      <c r="A27864" s="5"/>
    </row>
    <row r="27865" spans="1:1" hidden="1">
      <c r="A27865" s="5"/>
    </row>
    <row r="27866" spans="1:1" hidden="1">
      <c r="A27866" s="5"/>
    </row>
    <row r="27867" spans="1:1" hidden="1">
      <c r="A27867" s="5"/>
    </row>
    <row r="27868" spans="1:1" hidden="1">
      <c r="A27868" s="5"/>
    </row>
    <row r="27869" spans="1:1" hidden="1">
      <c r="A27869" s="5"/>
    </row>
    <row r="27870" spans="1:1" hidden="1">
      <c r="A27870" s="5"/>
    </row>
    <row r="27871" spans="1:1" hidden="1">
      <c r="A27871" s="5"/>
    </row>
    <row r="27872" spans="1:1" hidden="1">
      <c r="A27872" s="5"/>
    </row>
    <row r="27873" spans="1:1" hidden="1">
      <c r="A27873" s="5"/>
    </row>
    <row r="27874" spans="1:1" hidden="1">
      <c r="A27874" s="5"/>
    </row>
    <row r="27875" spans="1:1" hidden="1">
      <c r="A27875" s="5"/>
    </row>
    <row r="27876" spans="1:1" hidden="1">
      <c r="A27876" s="5"/>
    </row>
    <row r="27877" spans="1:1" hidden="1">
      <c r="A27877" s="5"/>
    </row>
    <row r="27878" spans="1:1" hidden="1">
      <c r="A27878" s="5"/>
    </row>
    <row r="27879" spans="1:1" hidden="1">
      <c r="A27879" s="5"/>
    </row>
    <row r="27880" spans="1:1" hidden="1">
      <c r="A27880" s="5"/>
    </row>
    <row r="27881" spans="1:1" hidden="1">
      <c r="A27881" s="5"/>
    </row>
    <row r="27882" spans="1:1" hidden="1">
      <c r="A27882" s="5"/>
    </row>
    <row r="27883" spans="1:1" hidden="1">
      <c r="A27883" s="5"/>
    </row>
    <row r="27884" spans="1:1" hidden="1">
      <c r="A27884" s="5"/>
    </row>
    <row r="27885" spans="1:1" hidden="1">
      <c r="A27885" s="5"/>
    </row>
    <row r="27886" spans="1:1" hidden="1">
      <c r="A27886" s="5"/>
    </row>
    <row r="27887" spans="1:1" hidden="1">
      <c r="A27887" s="5"/>
    </row>
    <row r="27888" spans="1:1" hidden="1">
      <c r="A27888" s="5"/>
    </row>
    <row r="27889" spans="1:1" hidden="1">
      <c r="A27889" s="5"/>
    </row>
    <row r="27890" spans="1:1" hidden="1">
      <c r="A27890" s="5"/>
    </row>
    <row r="27891" spans="1:1" hidden="1">
      <c r="A27891" s="5"/>
    </row>
    <row r="27892" spans="1:1" hidden="1">
      <c r="A27892" s="5"/>
    </row>
    <row r="27893" spans="1:1" hidden="1">
      <c r="A27893" s="5"/>
    </row>
    <row r="27894" spans="1:1" hidden="1">
      <c r="A27894" s="5"/>
    </row>
    <row r="27895" spans="1:1" hidden="1">
      <c r="A27895" s="5"/>
    </row>
    <row r="27896" spans="1:1" hidden="1">
      <c r="A27896" s="5"/>
    </row>
    <row r="27897" spans="1:1" hidden="1">
      <c r="A27897" s="5"/>
    </row>
    <row r="27898" spans="1:1" hidden="1">
      <c r="A27898" s="5"/>
    </row>
    <row r="27899" spans="1:1" hidden="1">
      <c r="A27899" s="5"/>
    </row>
    <row r="27900" spans="1:1" hidden="1">
      <c r="A27900" s="5"/>
    </row>
    <row r="27901" spans="1:1" hidden="1">
      <c r="A27901" s="5"/>
    </row>
    <row r="27902" spans="1:1" hidden="1">
      <c r="A27902" s="5"/>
    </row>
    <row r="27903" spans="1:1" hidden="1">
      <c r="A27903" s="5"/>
    </row>
    <row r="27904" spans="1:1" hidden="1">
      <c r="A27904" s="5"/>
    </row>
    <row r="27905" spans="1:1" hidden="1">
      <c r="A27905" s="5"/>
    </row>
    <row r="27906" spans="1:1" hidden="1">
      <c r="A27906" s="5"/>
    </row>
    <row r="27907" spans="1:1" hidden="1">
      <c r="A27907" s="5"/>
    </row>
    <row r="27908" spans="1:1" hidden="1">
      <c r="A27908" s="5"/>
    </row>
    <row r="27909" spans="1:1" hidden="1">
      <c r="A27909" s="5"/>
    </row>
    <row r="27910" spans="1:1" hidden="1">
      <c r="A27910" s="5"/>
    </row>
    <row r="27911" spans="1:1" hidden="1">
      <c r="A27911" s="5"/>
    </row>
    <row r="27912" spans="1:1" hidden="1">
      <c r="A27912" s="5"/>
    </row>
    <row r="27913" spans="1:1" hidden="1">
      <c r="A27913" s="5"/>
    </row>
    <row r="27914" spans="1:1" hidden="1">
      <c r="A27914" s="5"/>
    </row>
    <row r="27915" spans="1:1" hidden="1">
      <c r="A27915" s="5"/>
    </row>
    <row r="27916" spans="1:1" hidden="1">
      <c r="A27916" s="5"/>
    </row>
    <row r="27917" spans="1:1" hidden="1">
      <c r="A27917" s="5"/>
    </row>
    <row r="27918" spans="1:1" hidden="1">
      <c r="A27918" s="5"/>
    </row>
    <row r="27919" spans="1:1" hidden="1">
      <c r="A27919" s="5"/>
    </row>
    <row r="27920" spans="1:1" hidden="1">
      <c r="A27920" s="5"/>
    </row>
    <row r="27921" spans="1:1" hidden="1">
      <c r="A27921" s="5"/>
    </row>
    <row r="27922" spans="1:1" hidden="1">
      <c r="A27922" s="5"/>
    </row>
    <row r="27923" spans="1:1" hidden="1">
      <c r="A27923" s="5"/>
    </row>
    <row r="27924" spans="1:1" hidden="1">
      <c r="A27924" s="5"/>
    </row>
    <row r="27925" spans="1:1" hidden="1">
      <c r="A27925" s="5"/>
    </row>
    <row r="27926" spans="1:1" hidden="1">
      <c r="A27926" s="5"/>
    </row>
    <row r="27927" spans="1:1" hidden="1">
      <c r="A27927" s="5"/>
    </row>
    <row r="27928" spans="1:1" hidden="1">
      <c r="A27928" s="5"/>
    </row>
    <row r="27929" spans="1:1" hidden="1">
      <c r="A27929" s="5"/>
    </row>
    <row r="27930" spans="1:1" hidden="1">
      <c r="A27930" s="5"/>
    </row>
    <row r="27931" spans="1:1" hidden="1">
      <c r="A27931" s="5"/>
    </row>
    <row r="27932" spans="1:1" hidden="1">
      <c r="A27932" s="5"/>
    </row>
    <row r="27933" spans="1:1" hidden="1">
      <c r="A27933" s="5"/>
    </row>
    <row r="27934" spans="1:1" hidden="1">
      <c r="A27934" s="5"/>
    </row>
    <row r="27935" spans="1:1" hidden="1">
      <c r="A27935" s="5"/>
    </row>
    <row r="27936" spans="1:1" hidden="1">
      <c r="A27936" s="5"/>
    </row>
    <row r="27937" spans="1:1" hidden="1">
      <c r="A27937" s="5"/>
    </row>
    <row r="27938" spans="1:1" hidden="1">
      <c r="A27938" s="5"/>
    </row>
    <row r="27939" spans="1:1" hidden="1">
      <c r="A27939" s="5"/>
    </row>
    <row r="27940" spans="1:1" hidden="1">
      <c r="A27940" s="5"/>
    </row>
    <row r="27941" spans="1:1" hidden="1">
      <c r="A27941" s="5"/>
    </row>
    <row r="27942" spans="1:1" hidden="1">
      <c r="A27942" s="5"/>
    </row>
    <row r="27943" spans="1:1" hidden="1">
      <c r="A27943" s="5"/>
    </row>
    <row r="27944" spans="1:1" hidden="1">
      <c r="A27944" s="5"/>
    </row>
    <row r="27945" spans="1:1" hidden="1">
      <c r="A27945" s="5"/>
    </row>
    <row r="27946" spans="1:1" hidden="1">
      <c r="A27946" s="5"/>
    </row>
    <row r="27947" spans="1:1" hidden="1">
      <c r="A27947" s="5"/>
    </row>
    <row r="27948" spans="1:1" hidden="1">
      <c r="A27948" s="5"/>
    </row>
    <row r="27949" spans="1:1" hidden="1">
      <c r="A27949" s="5"/>
    </row>
    <row r="27950" spans="1:1" hidden="1">
      <c r="A27950" s="5"/>
    </row>
    <row r="27951" spans="1:1" hidden="1">
      <c r="A27951" s="5"/>
    </row>
    <row r="27952" spans="1:1" hidden="1">
      <c r="A27952" s="5"/>
    </row>
    <row r="27953" spans="1:1" hidden="1">
      <c r="A27953" s="5"/>
    </row>
    <row r="27954" spans="1:1" hidden="1">
      <c r="A27954" s="5"/>
    </row>
    <row r="27955" spans="1:1" hidden="1">
      <c r="A27955" s="5"/>
    </row>
    <row r="27956" spans="1:1" hidden="1">
      <c r="A27956" s="5"/>
    </row>
    <row r="27957" spans="1:1" hidden="1">
      <c r="A27957" s="5"/>
    </row>
    <row r="27958" spans="1:1" hidden="1">
      <c r="A27958" s="5"/>
    </row>
    <row r="27959" spans="1:1" hidden="1">
      <c r="A27959" s="5"/>
    </row>
    <row r="27960" spans="1:1" hidden="1">
      <c r="A27960" s="5"/>
    </row>
    <row r="27961" spans="1:1" hidden="1">
      <c r="A27961" s="5"/>
    </row>
    <row r="27962" spans="1:1" hidden="1">
      <c r="A27962" s="5"/>
    </row>
    <row r="27963" spans="1:1" hidden="1">
      <c r="A27963" s="5"/>
    </row>
    <row r="27964" spans="1:1" hidden="1">
      <c r="A27964" s="5"/>
    </row>
    <row r="27965" spans="1:1" hidden="1">
      <c r="A27965" s="5"/>
    </row>
    <row r="27966" spans="1:1" hidden="1">
      <c r="A27966" s="5"/>
    </row>
    <row r="27967" spans="1:1" hidden="1">
      <c r="A27967" s="5"/>
    </row>
    <row r="27968" spans="1:1" hidden="1">
      <c r="A27968" s="5"/>
    </row>
    <row r="27969" spans="1:1" hidden="1">
      <c r="A27969" s="5"/>
    </row>
    <row r="27970" spans="1:1" hidden="1">
      <c r="A27970" s="5"/>
    </row>
    <row r="27971" spans="1:1" hidden="1">
      <c r="A27971" s="5"/>
    </row>
    <row r="27972" spans="1:1" hidden="1">
      <c r="A27972" s="5"/>
    </row>
    <row r="27973" spans="1:1" hidden="1">
      <c r="A27973" s="5"/>
    </row>
    <row r="27974" spans="1:1" hidden="1">
      <c r="A27974" s="5"/>
    </row>
    <row r="27975" spans="1:1" hidden="1">
      <c r="A27975" s="5"/>
    </row>
    <row r="27976" spans="1:1" hidden="1">
      <c r="A27976" s="5"/>
    </row>
    <row r="27977" spans="1:1" hidden="1">
      <c r="A27977" s="5"/>
    </row>
    <row r="27978" spans="1:1" hidden="1">
      <c r="A27978" s="5"/>
    </row>
    <row r="27979" spans="1:1" hidden="1">
      <c r="A27979" s="5"/>
    </row>
    <row r="27980" spans="1:1" hidden="1">
      <c r="A27980" s="5"/>
    </row>
    <row r="27981" spans="1:1" hidden="1">
      <c r="A27981" s="5"/>
    </row>
    <row r="27982" spans="1:1" hidden="1">
      <c r="A27982" s="5"/>
    </row>
    <row r="27983" spans="1:1" hidden="1">
      <c r="A27983" s="5"/>
    </row>
    <row r="27984" spans="1:1" hidden="1">
      <c r="A27984" s="5"/>
    </row>
    <row r="27985" spans="1:1" hidden="1">
      <c r="A27985" s="5"/>
    </row>
    <row r="27986" spans="1:1" hidden="1">
      <c r="A27986" s="5"/>
    </row>
    <row r="27987" spans="1:1" hidden="1">
      <c r="A27987" s="5"/>
    </row>
    <row r="27988" spans="1:1" hidden="1">
      <c r="A27988" s="5"/>
    </row>
    <row r="27989" spans="1:1" hidden="1">
      <c r="A27989" s="5"/>
    </row>
    <row r="27990" spans="1:1" hidden="1">
      <c r="A27990" s="5"/>
    </row>
    <row r="27991" spans="1:1" hidden="1">
      <c r="A27991" s="5"/>
    </row>
    <row r="27992" spans="1:1" hidden="1">
      <c r="A27992" s="5"/>
    </row>
    <row r="27993" spans="1:1" hidden="1">
      <c r="A27993" s="5"/>
    </row>
    <row r="27994" spans="1:1" hidden="1">
      <c r="A27994" s="5"/>
    </row>
    <row r="27995" spans="1:1" hidden="1">
      <c r="A27995" s="5"/>
    </row>
    <row r="27996" spans="1:1" hidden="1">
      <c r="A27996" s="5"/>
    </row>
    <row r="27997" spans="1:1" hidden="1">
      <c r="A27997" s="5"/>
    </row>
    <row r="27998" spans="1:1" hidden="1">
      <c r="A27998" s="5"/>
    </row>
    <row r="27999" spans="1:1" hidden="1">
      <c r="A27999" s="5"/>
    </row>
    <row r="28000" spans="1:1" hidden="1">
      <c r="A28000" s="5"/>
    </row>
    <row r="28001" spans="1:1" hidden="1">
      <c r="A28001" s="5"/>
    </row>
    <row r="28002" spans="1:1" hidden="1">
      <c r="A28002" s="5"/>
    </row>
    <row r="28003" spans="1:1" hidden="1">
      <c r="A28003" s="5"/>
    </row>
    <row r="28004" spans="1:1" hidden="1">
      <c r="A28004" s="5"/>
    </row>
    <row r="28005" spans="1:1" hidden="1">
      <c r="A28005" s="5"/>
    </row>
    <row r="28006" spans="1:1" hidden="1">
      <c r="A28006" s="5"/>
    </row>
    <row r="28007" spans="1:1" hidden="1">
      <c r="A28007" s="5"/>
    </row>
    <row r="28008" spans="1:1" hidden="1">
      <c r="A28008" s="5"/>
    </row>
    <row r="28009" spans="1:1" hidden="1">
      <c r="A28009" s="5"/>
    </row>
    <row r="28010" spans="1:1" hidden="1">
      <c r="A28010" s="5"/>
    </row>
    <row r="28011" spans="1:1" hidden="1">
      <c r="A28011" s="5"/>
    </row>
    <row r="28012" spans="1:1" hidden="1">
      <c r="A28012" s="5"/>
    </row>
    <row r="28013" spans="1:1" hidden="1">
      <c r="A28013" s="5"/>
    </row>
    <row r="28014" spans="1:1" hidden="1">
      <c r="A28014" s="5"/>
    </row>
    <row r="28015" spans="1:1" hidden="1">
      <c r="A28015" s="5"/>
    </row>
    <row r="28016" spans="1:1" hidden="1">
      <c r="A28016" s="5"/>
    </row>
    <row r="28017" spans="1:1" hidden="1">
      <c r="A28017" s="5"/>
    </row>
    <row r="28018" spans="1:1" hidden="1">
      <c r="A28018" s="5"/>
    </row>
    <row r="28019" spans="1:1" hidden="1">
      <c r="A28019" s="5"/>
    </row>
    <row r="28020" spans="1:1" hidden="1">
      <c r="A28020" s="5"/>
    </row>
    <row r="28021" spans="1:1" hidden="1">
      <c r="A28021" s="5"/>
    </row>
    <row r="28022" spans="1:1" hidden="1">
      <c r="A28022" s="5"/>
    </row>
    <row r="28023" spans="1:1" hidden="1">
      <c r="A28023" s="5"/>
    </row>
    <row r="28024" spans="1:1" hidden="1">
      <c r="A28024" s="5"/>
    </row>
    <row r="28025" spans="1:1" hidden="1">
      <c r="A28025" s="5"/>
    </row>
    <row r="28026" spans="1:1" hidden="1">
      <c r="A28026" s="5"/>
    </row>
    <row r="28027" spans="1:1" hidden="1">
      <c r="A28027" s="5"/>
    </row>
    <row r="28028" spans="1:1" hidden="1">
      <c r="A28028" s="5"/>
    </row>
    <row r="28029" spans="1:1" hidden="1">
      <c r="A28029" s="5"/>
    </row>
    <row r="28030" spans="1:1" hidden="1">
      <c r="A28030" s="5"/>
    </row>
    <row r="28031" spans="1:1" hidden="1">
      <c r="A28031" s="5"/>
    </row>
    <row r="28032" spans="1:1" hidden="1">
      <c r="A28032" s="5"/>
    </row>
    <row r="28033" spans="1:1" hidden="1">
      <c r="A28033" s="5"/>
    </row>
    <row r="28034" spans="1:1" hidden="1">
      <c r="A28034" s="5"/>
    </row>
    <row r="28035" spans="1:1" hidden="1">
      <c r="A28035" s="5"/>
    </row>
    <row r="28036" spans="1:1" hidden="1">
      <c r="A28036" s="5"/>
    </row>
    <row r="28037" spans="1:1" hidden="1">
      <c r="A28037" s="5"/>
    </row>
    <row r="28038" spans="1:1" hidden="1">
      <c r="A28038" s="5"/>
    </row>
    <row r="28039" spans="1:1" hidden="1">
      <c r="A28039" s="5"/>
    </row>
    <row r="28040" spans="1:1" hidden="1">
      <c r="A28040" s="5"/>
    </row>
    <row r="28041" spans="1:1" hidden="1">
      <c r="A28041" s="5"/>
    </row>
    <row r="28042" spans="1:1" hidden="1">
      <c r="A28042" s="5"/>
    </row>
    <row r="28043" spans="1:1" hidden="1">
      <c r="A28043" s="5"/>
    </row>
    <row r="28044" spans="1:1" hidden="1">
      <c r="A28044" s="5"/>
    </row>
    <row r="28045" spans="1:1" hidden="1">
      <c r="A28045" s="5"/>
    </row>
    <row r="28046" spans="1:1" hidden="1">
      <c r="A28046" s="5"/>
    </row>
    <row r="28047" spans="1:1" hidden="1">
      <c r="A28047" s="5"/>
    </row>
    <row r="28048" spans="1:1" hidden="1">
      <c r="A28048" s="5"/>
    </row>
    <row r="28049" spans="1:1" hidden="1">
      <c r="A28049" s="5"/>
    </row>
    <row r="28050" spans="1:1" hidden="1">
      <c r="A28050" s="5"/>
    </row>
    <row r="28051" spans="1:1" hidden="1">
      <c r="A28051" s="5"/>
    </row>
    <row r="28052" spans="1:1" hidden="1">
      <c r="A28052" s="5"/>
    </row>
    <row r="28053" spans="1:1" hidden="1">
      <c r="A28053" s="5"/>
    </row>
    <row r="28054" spans="1:1" hidden="1">
      <c r="A28054" s="5"/>
    </row>
    <row r="28055" spans="1:1" hidden="1">
      <c r="A28055" s="5"/>
    </row>
    <row r="28056" spans="1:1" hidden="1">
      <c r="A28056" s="5"/>
    </row>
    <row r="28057" spans="1:1" hidden="1">
      <c r="A28057" s="5"/>
    </row>
    <row r="28058" spans="1:1" hidden="1">
      <c r="A28058" s="5"/>
    </row>
    <row r="28059" spans="1:1" hidden="1">
      <c r="A28059" s="5"/>
    </row>
    <row r="28060" spans="1:1" hidden="1">
      <c r="A28060" s="5"/>
    </row>
    <row r="28061" spans="1:1" hidden="1">
      <c r="A28061" s="5"/>
    </row>
    <row r="28062" spans="1:1" hidden="1">
      <c r="A28062" s="5"/>
    </row>
    <row r="28063" spans="1:1" hidden="1">
      <c r="A28063" s="5"/>
    </row>
    <row r="28064" spans="1:1" hidden="1">
      <c r="A28064" s="5"/>
    </row>
    <row r="28065" spans="1:1" hidden="1">
      <c r="A28065" s="5"/>
    </row>
    <row r="28066" spans="1:1" hidden="1">
      <c r="A28066" s="5"/>
    </row>
    <row r="28067" spans="1:1" hidden="1">
      <c r="A28067" s="5"/>
    </row>
    <row r="28068" spans="1:1" hidden="1">
      <c r="A28068" s="5"/>
    </row>
    <row r="28069" spans="1:1" hidden="1">
      <c r="A28069" s="5"/>
    </row>
    <row r="28070" spans="1:1" hidden="1">
      <c r="A28070" s="5"/>
    </row>
    <row r="28071" spans="1:1" hidden="1">
      <c r="A28071" s="5"/>
    </row>
    <row r="28072" spans="1:1" hidden="1">
      <c r="A28072" s="5"/>
    </row>
    <row r="28073" spans="1:1" hidden="1">
      <c r="A28073" s="5"/>
    </row>
    <row r="28074" spans="1:1" hidden="1">
      <c r="A28074" s="5"/>
    </row>
    <row r="28075" spans="1:1" hidden="1">
      <c r="A28075" s="5"/>
    </row>
    <row r="28076" spans="1:1" hidden="1">
      <c r="A28076" s="5"/>
    </row>
    <row r="28077" spans="1:1" hidden="1">
      <c r="A28077" s="5"/>
    </row>
    <row r="28078" spans="1:1" hidden="1">
      <c r="A28078" s="5"/>
    </row>
    <row r="28079" spans="1:1" hidden="1">
      <c r="A28079" s="5"/>
    </row>
    <row r="28080" spans="1:1" hidden="1">
      <c r="A28080" s="5"/>
    </row>
    <row r="28081" spans="1:1" hidden="1">
      <c r="A28081" s="5"/>
    </row>
    <row r="28082" spans="1:1" hidden="1">
      <c r="A28082" s="5"/>
    </row>
    <row r="28083" spans="1:1" hidden="1">
      <c r="A28083" s="5"/>
    </row>
    <row r="28084" spans="1:1" hidden="1">
      <c r="A28084" s="5"/>
    </row>
    <row r="28085" spans="1:1" hidden="1">
      <c r="A28085" s="5"/>
    </row>
    <row r="28086" spans="1:1" hidden="1">
      <c r="A28086" s="5"/>
    </row>
    <row r="28087" spans="1:1" hidden="1">
      <c r="A28087" s="5"/>
    </row>
    <row r="28088" spans="1:1" hidden="1">
      <c r="A28088" s="5"/>
    </row>
    <row r="28089" spans="1:1" hidden="1">
      <c r="A28089" s="5"/>
    </row>
    <row r="28090" spans="1:1" hidden="1">
      <c r="A28090" s="5"/>
    </row>
    <row r="28091" spans="1:1" hidden="1">
      <c r="A28091" s="5"/>
    </row>
    <row r="28092" spans="1:1" hidden="1">
      <c r="A28092" s="5"/>
    </row>
    <row r="28093" spans="1:1" hidden="1">
      <c r="A28093" s="5"/>
    </row>
    <row r="28094" spans="1:1" hidden="1">
      <c r="A28094" s="5"/>
    </row>
    <row r="28095" spans="1:1" hidden="1">
      <c r="A28095" s="5"/>
    </row>
    <row r="28096" spans="1:1" hidden="1">
      <c r="A28096" s="5"/>
    </row>
    <row r="28097" spans="1:1" hidden="1">
      <c r="A28097" s="5"/>
    </row>
    <row r="28098" spans="1:1" hidden="1">
      <c r="A28098" s="5"/>
    </row>
    <row r="28099" spans="1:1" hidden="1">
      <c r="A28099" s="5"/>
    </row>
    <row r="28100" spans="1:1" hidden="1">
      <c r="A28100" s="5"/>
    </row>
    <row r="28101" spans="1:1" hidden="1">
      <c r="A28101" s="5"/>
    </row>
    <row r="28102" spans="1:1" hidden="1">
      <c r="A28102" s="5"/>
    </row>
    <row r="28103" spans="1:1" hidden="1">
      <c r="A28103" s="5"/>
    </row>
    <row r="28104" spans="1:1" hidden="1">
      <c r="A28104" s="5"/>
    </row>
    <row r="28105" spans="1:1" hidden="1">
      <c r="A28105" s="5"/>
    </row>
    <row r="28106" spans="1:1" hidden="1">
      <c r="A28106" s="5"/>
    </row>
    <row r="28107" spans="1:1" hidden="1">
      <c r="A28107" s="5"/>
    </row>
    <row r="28108" spans="1:1" hidden="1">
      <c r="A28108" s="5"/>
    </row>
    <row r="28109" spans="1:1" hidden="1">
      <c r="A28109" s="5"/>
    </row>
    <row r="28110" spans="1:1" hidden="1">
      <c r="A28110" s="5"/>
    </row>
    <row r="28111" spans="1:1" hidden="1">
      <c r="A28111" s="5"/>
    </row>
    <row r="28112" spans="1:1" hidden="1">
      <c r="A28112" s="5"/>
    </row>
    <row r="28113" spans="1:1" hidden="1">
      <c r="A28113" s="5"/>
    </row>
    <row r="28114" spans="1:1" hidden="1">
      <c r="A28114" s="5"/>
    </row>
    <row r="28115" spans="1:1" hidden="1">
      <c r="A28115" s="5"/>
    </row>
    <row r="28116" spans="1:1" hidden="1">
      <c r="A28116" s="5"/>
    </row>
    <row r="28117" spans="1:1" hidden="1">
      <c r="A28117" s="5"/>
    </row>
    <row r="28118" spans="1:1" hidden="1">
      <c r="A28118" s="5"/>
    </row>
    <row r="28119" spans="1:1" hidden="1">
      <c r="A28119" s="5"/>
    </row>
    <row r="28120" spans="1:1" hidden="1">
      <c r="A28120" s="5"/>
    </row>
    <row r="28121" spans="1:1" hidden="1">
      <c r="A28121" s="5"/>
    </row>
    <row r="28122" spans="1:1" hidden="1">
      <c r="A28122" s="5"/>
    </row>
    <row r="28123" spans="1:1" hidden="1">
      <c r="A28123" s="5"/>
    </row>
    <row r="28124" spans="1:1" hidden="1">
      <c r="A28124" s="5"/>
    </row>
    <row r="28125" spans="1:1" hidden="1">
      <c r="A28125" s="5"/>
    </row>
    <row r="28126" spans="1:1" hidden="1">
      <c r="A28126" s="5"/>
    </row>
    <row r="28127" spans="1:1" hidden="1">
      <c r="A28127" s="5"/>
    </row>
    <row r="28128" spans="1:1" hidden="1">
      <c r="A28128" s="5"/>
    </row>
    <row r="28129" spans="1:1" hidden="1">
      <c r="A28129" s="5"/>
    </row>
    <row r="28130" spans="1:1" hidden="1">
      <c r="A28130" s="5"/>
    </row>
    <row r="28131" spans="1:1" hidden="1">
      <c r="A28131" s="5"/>
    </row>
    <row r="28132" spans="1:1" hidden="1">
      <c r="A28132" s="5"/>
    </row>
    <row r="28133" spans="1:1" hidden="1">
      <c r="A28133" s="5"/>
    </row>
    <row r="28134" spans="1:1" hidden="1">
      <c r="A28134" s="5"/>
    </row>
    <row r="28135" spans="1:1" hidden="1">
      <c r="A28135" s="5"/>
    </row>
    <row r="28136" spans="1:1" hidden="1">
      <c r="A28136" s="5"/>
    </row>
    <row r="28137" spans="1:1" hidden="1">
      <c r="A28137" s="5"/>
    </row>
    <row r="28138" spans="1:1" hidden="1">
      <c r="A28138" s="5"/>
    </row>
    <row r="28139" spans="1:1" hidden="1">
      <c r="A28139" s="5"/>
    </row>
    <row r="28140" spans="1:1" hidden="1">
      <c r="A28140" s="5"/>
    </row>
    <row r="28141" spans="1:1" hidden="1">
      <c r="A28141" s="5"/>
    </row>
    <row r="28142" spans="1:1" hidden="1">
      <c r="A28142" s="5"/>
    </row>
    <row r="28143" spans="1:1" hidden="1">
      <c r="A28143" s="5"/>
    </row>
    <row r="28144" spans="1:1" hidden="1">
      <c r="A28144" s="5"/>
    </row>
    <row r="28145" spans="1:1" hidden="1">
      <c r="A28145" s="5"/>
    </row>
    <row r="28146" spans="1:1" hidden="1">
      <c r="A28146" s="5"/>
    </row>
    <row r="28147" spans="1:1" hidden="1">
      <c r="A28147" s="5"/>
    </row>
    <row r="28148" spans="1:1" hidden="1">
      <c r="A28148" s="5"/>
    </row>
    <row r="28149" spans="1:1" hidden="1">
      <c r="A28149" s="5"/>
    </row>
    <row r="28150" spans="1:1" hidden="1">
      <c r="A28150" s="5"/>
    </row>
    <row r="28151" spans="1:1" hidden="1">
      <c r="A28151" s="5"/>
    </row>
    <row r="28152" spans="1:1" hidden="1">
      <c r="A28152" s="5"/>
    </row>
    <row r="28153" spans="1:1" hidden="1">
      <c r="A28153" s="5"/>
    </row>
    <row r="28154" spans="1:1" hidden="1">
      <c r="A28154" s="5"/>
    </row>
    <row r="28155" spans="1:1" hidden="1">
      <c r="A28155" s="5"/>
    </row>
    <row r="28156" spans="1:1" hidden="1">
      <c r="A28156" s="5"/>
    </row>
    <row r="28157" spans="1:1" hidden="1">
      <c r="A28157" s="5"/>
    </row>
    <row r="28158" spans="1:1" hidden="1">
      <c r="A28158" s="5"/>
    </row>
    <row r="28159" spans="1:1" hidden="1">
      <c r="A28159" s="5"/>
    </row>
    <row r="28160" spans="1:1" hidden="1">
      <c r="A28160" s="5"/>
    </row>
    <row r="28161" spans="1:1" hidden="1">
      <c r="A28161" s="5"/>
    </row>
    <row r="28162" spans="1:1" hidden="1">
      <c r="A28162" s="5"/>
    </row>
    <row r="28163" spans="1:1" hidden="1">
      <c r="A28163" s="5"/>
    </row>
    <row r="28164" spans="1:1" hidden="1">
      <c r="A28164" s="5"/>
    </row>
    <row r="28165" spans="1:1" hidden="1">
      <c r="A28165" s="5"/>
    </row>
    <row r="28166" spans="1:1" hidden="1">
      <c r="A28166" s="5"/>
    </row>
    <row r="28167" spans="1:1" hidden="1">
      <c r="A28167" s="5"/>
    </row>
    <row r="28168" spans="1:1" hidden="1">
      <c r="A28168" s="5"/>
    </row>
    <row r="28169" spans="1:1" hidden="1">
      <c r="A28169" s="5"/>
    </row>
    <row r="28170" spans="1:1" hidden="1">
      <c r="A28170" s="5"/>
    </row>
    <row r="28171" spans="1:1" hidden="1">
      <c r="A28171" s="5"/>
    </row>
    <row r="28172" spans="1:1" hidden="1">
      <c r="A28172" s="5"/>
    </row>
    <row r="28173" spans="1:1" hidden="1">
      <c r="A28173" s="5"/>
    </row>
    <row r="28174" spans="1:1" hidden="1">
      <c r="A28174" s="5"/>
    </row>
    <row r="28175" spans="1:1" hidden="1">
      <c r="A28175" s="5"/>
    </row>
    <row r="28176" spans="1:1" hidden="1">
      <c r="A28176" s="5"/>
    </row>
    <row r="28177" spans="1:1" hidden="1">
      <c r="A28177" s="5"/>
    </row>
    <row r="28178" spans="1:1" hidden="1">
      <c r="A28178" s="5"/>
    </row>
    <row r="28179" spans="1:1" hidden="1">
      <c r="A28179" s="5"/>
    </row>
    <row r="28180" spans="1:1" hidden="1">
      <c r="A28180" s="5"/>
    </row>
    <row r="28181" spans="1:1" hidden="1">
      <c r="A28181" s="5"/>
    </row>
    <row r="28182" spans="1:1" hidden="1">
      <c r="A28182" s="5"/>
    </row>
    <row r="28183" spans="1:1" hidden="1">
      <c r="A28183" s="5"/>
    </row>
    <row r="28184" spans="1:1" hidden="1">
      <c r="A28184" s="5"/>
    </row>
    <row r="28185" spans="1:1" hidden="1">
      <c r="A28185" s="5"/>
    </row>
    <row r="28186" spans="1:1" hidden="1">
      <c r="A28186" s="5"/>
    </row>
    <row r="28187" spans="1:1" hidden="1">
      <c r="A28187" s="5"/>
    </row>
    <row r="28188" spans="1:1" hidden="1">
      <c r="A28188" s="5"/>
    </row>
    <row r="28189" spans="1:1" hidden="1">
      <c r="A28189" s="5"/>
    </row>
    <row r="28190" spans="1:1" hidden="1">
      <c r="A28190" s="5"/>
    </row>
    <row r="28191" spans="1:1" hidden="1">
      <c r="A28191" s="5"/>
    </row>
    <row r="28192" spans="1:1" hidden="1">
      <c r="A28192" s="5"/>
    </row>
    <row r="28193" spans="1:1" hidden="1">
      <c r="A28193" s="5"/>
    </row>
    <row r="28194" spans="1:1" hidden="1">
      <c r="A28194" s="5"/>
    </row>
    <row r="28195" spans="1:1" hidden="1">
      <c r="A28195" s="5"/>
    </row>
    <row r="28196" spans="1:1" hidden="1">
      <c r="A28196" s="5"/>
    </row>
    <row r="28197" spans="1:1" hidden="1">
      <c r="A28197" s="5"/>
    </row>
    <row r="28198" spans="1:1" hidden="1">
      <c r="A28198" s="5"/>
    </row>
    <row r="28199" spans="1:1" hidden="1">
      <c r="A28199" s="5"/>
    </row>
    <row r="28200" spans="1:1" hidden="1">
      <c r="A28200" s="5"/>
    </row>
    <row r="28201" spans="1:1" hidden="1">
      <c r="A28201" s="5"/>
    </row>
    <row r="28202" spans="1:1" hidden="1">
      <c r="A28202" s="5"/>
    </row>
    <row r="28203" spans="1:1" hidden="1">
      <c r="A28203" s="5"/>
    </row>
    <row r="28204" spans="1:1" hidden="1">
      <c r="A28204" s="5"/>
    </row>
    <row r="28205" spans="1:1" hidden="1">
      <c r="A28205" s="5"/>
    </row>
    <row r="28206" spans="1:1" hidden="1">
      <c r="A28206" s="5"/>
    </row>
    <row r="28207" spans="1:1" hidden="1">
      <c r="A28207" s="5"/>
    </row>
    <row r="28208" spans="1:1" hidden="1">
      <c r="A28208" s="5"/>
    </row>
    <row r="28209" spans="1:1" hidden="1">
      <c r="A28209" s="5"/>
    </row>
    <row r="28210" spans="1:1" hidden="1">
      <c r="A28210" s="5"/>
    </row>
    <row r="28211" spans="1:1" hidden="1">
      <c r="A28211" s="5"/>
    </row>
    <row r="28212" spans="1:1" hidden="1">
      <c r="A28212" s="5"/>
    </row>
    <row r="28213" spans="1:1" hidden="1">
      <c r="A28213" s="5"/>
    </row>
    <row r="28214" spans="1:1" hidden="1">
      <c r="A28214" s="5"/>
    </row>
    <row r="28215" spans="1:1" hidden="1">
      <c r="A28215" s="5"/>
    </row>
    <row r="28216" spans="1:1" hidden="1">
      <c r="A28216" s="5"/>
    </row>
    <row r="28217" spans="1:1" hidden="1">
      <c r="A28217" s="5"/>
    </row>
    <row r="28218" spans="1:1" hidden="1">
      <c r="A28218" s="5"/>
    </row>
    <row r="28219" spans="1:1" hidden="1">
      <c r="A28219" s="5"/>
    </row>
    <row r="28220" spans="1:1" hidden="1">
      <c r="A28220" s="5"/>
    </row>
    <row r="28221" spans="1:1" hidden="1">
      <c r="A28221" s="5"/>
    </row>
    <row r="28222" spans="1:1" hidden="1">
      <c r="A28222" s="5"/>
    </row>
    <row r="28223" spans="1:1" hidden="1">
      <c r="A28223" s="5"/>
    </row>
    <row r="28224" spans="1:1" hidden="1">
      <c r="A28224" s="5"/>
    </row>
    <row r="28225" spans="1:1" hidden="1">
      <c r="A28225" s="5"/>
    </row>
    <row r="28226" spans="1:1" hidden="1">
      <c r="A28226" s="5"/>
    </row>
    <row r="28227" spans="1:1" hidden="1">
      <c r="A28227" s="5"/>
    </row>
    <row r="28228" spans="1:1" hidden="1">
      <c r="A28228" s="5"/>
    </row>
    <row r="28229" spans="1:1" hidden="1">
      <c r="A28229" s="5"/>
    </row>
    <row r="28230" spans="1:1" hidden="1">
      <c r="A28230" s="5"/>
    </row>
    <row r="28231" spans="1:1" hidden="1">
      <c r="A28231" s="5"/>
    </row>
    <row r="28232" spans="1:1" hidden="1">
      <c r="A28232" s="5"/>
    </row>
    <row r="28233" spans="1:1" hidden="1">
      <c r="A28233" s="5"/>
    </row>
    <row r="28234" spans="1:1" hidden="1">
      <c r="A28234" s="5"/>
    </row>
    <row r="28235" spans="1:1" hidden="1">
      <c r="A28235" s="5"/>
    </row>
    <row r="28236" spans="1:1" hidden="1">
      <c r="A28236" s="5"/>
    </row>
    <row r="28237" spans="1:1" hidden="1">
      <c r="A28237" s="5"/>
    </row>
    <row r="28238" spans="1:1" hidden="1">
      <c r="A28238" s="5"/>
    </row>
    <row r="28239" spans="1:1" hidden="1">
      <c r="A28239" s="5"/>
    </row>
    <row r="28240" spans="1:1" hidden="1">
      <c r="A28240" s="5"/>
    </row>
    <row r="28241" spans="1:1" hidden="1">
      <c r="A28241" s="5"/>
    </row>
    <row r="28242" spans="1:1" hidden="1">
      <c r="A28242" s="5"/>
    </row>
    <row r="28243" spans="1:1" hidden="1">
      <c r="A28243" s="5"/>
    </row>
    <row r="28244" spans="1:1" hidden="1">
      <c r="A28244" s="5"/>
    </row>
    <row r="28245" spans="1:1" hidden="1">
      <c r="A28245" s="5"/>
    </row>
    <row r="28246" spans="1:1" hidden="1">
      <c r="A28246" s="5"/>
    </row>
    <row r="28247" spans="1:1" hidden="1">
      <c r="A28247" s="5"/>
    </row>
    <row r="28248" spans="1:1" hidden="1">
      <c r="A28248" s="5"/>
    </row>
    <row r="28249" spans="1:1" hidden="1">
      <c r="A28249" s="5"/>
    </row>
    <row r="28250" spans="1:1" hidden="1">
      <c r="A28250" s="5"/>
    </row>
    <row r="28251" spans="1:1" hidden="1">
      <c r="A28251" s="5"/>
    </row>
    <row r="28252" spans="1:1" hidden="1">
      <c r="A28252" s="5"/>
    </row>
    <row r="28253" spans="1:1" hidden="1">
      <c r="A28253" s="5"/>
    </row>
    <row r="28254" spans="1:1" hidden="1">
      <c r="A28254" s="5"/>
    </row>
    <row r="28255" spans="1:1" hidden="1">
      <c r="A28255" s="5"/>
    </row>
    <row r="28256" spans="1:1" hidden="1">
      <c r="A28256" s="5"/>
    </row>
    <row r="28257" spans="1:1" hidden="1">
      <c r="A28257" s="5"/>
    </row>
    <row r="28258" spans="1:1" hidden="1">
      <c r="A28258" s="5"/>
    </row>
    <row r="28259" spans="1:1" hidden="1">
      <c r="A28259" s="5"/>
    </row>
    <row r="28260" spans="1:1" hidden="1">
      <c r="A28260" s="5"/>
    </row>
    <row r="28261" spans="1:1" hidden="1">
      <c r="A28261" s="5"/>
    </row>
    <row r="28262" spans="1:1" hidden="1">
      <c r="A28262" s="5"/>
    </row>
    <row r="28263" spans="1:1" hidden="1">
      <c r="A28263" s="5"/>
    </row>
    <row r="28264" spans="1:1" hidden="1">
      <c r="A28264" s="5"/>
    </row>
    <row r="28265" spans="1:1" hidden="1">
      <c r="A28265" s="5"/>
    </row>
    <row r="28266" spans="1:1" hidden="1">
      <c r="A28266" s="5"/>
    </row>
    <row r="28267" spans="1:1" hidden="1">
      <c r="A28267" s="5"/>
    </row>
    <row r="28268" spans="1:1" hidden="1">
      <c r="A28268" s="5"/>
    </row>
    <row r="28269" spans="1:1" hidden="1">
      <c r="A28269" s="5"/>
    </row>
    <row r="28270" spans="1:1" hidden="1">
      <c r="A28270" s="5"/>
    </row>
    <row r="28271" spans="1:1" hidden="1">
      <c r="A28271" s="5"/>
    </row>
    <row r="28272" spans="1:1" hidden="1">
      <c r="A28272" s="5"/>
    </row>
    <row r="28273" spans="1:1" hidden="1">
      <c r="A28273" s="5"/>
    </row>
    <row r="28274" spans="1:1" hidden="1">
      <c r="A28274" s="5"/>
    </row>
    <row r="28275" spans="1:1" hidden="1">
      <c r="A28275" s="5"/>
    </row>
    <row r="28276" spans="1:1" hidden="1">
      <c r="A28276" s="5"/>
    </row>
    <row r="28277" spans="1:1" hidden="1">
      <c r="A28277" s="5"/>
    </row>
    <row r="28278" spans="1:1" hidden="1">
      <c r="A28278" s="5"/>
    </row>
    <row r="28279" spans="1:1" hidden="1">
      <c r="A28279" s="5"/>
    </row>
    <row r="28280" spans="1:1" hidden="1">
      <c r="A28280" s="5"/>
    </row>
    <row r="28281" spans="1:1" hidden="1">
      <c r="A28281" s="5"/>
    </row>
    <row r="28282" spans="1:1" hidden="1">
      <c r="A28282" s="5"/>
    </row>
    <row r="28283" spans="1:1" hidden="1">
      <c r="A28283" s="5"/>
    </row>
    <row r="28284" spans="1:1" hidden="1">
      <c r="A28284" s="5"/>
    </row>
    <row r="28285" spans="1:1" hidden="1">
      <c r="A28285" s="5"/>
    </row>
    <row r="28286" spans="1:1" hidden="1">
      <c r="A28286" s="5"/>
    </row>
    <row r="28287" spans="1:1" hidden="1">
      <c r="A28287" s="5"/>
    </row>
    <row r="28288" spans="1:1" hidden="1">
      <c r="A28288" s="5"/>
    </row>
    <row r="28289" spans="1:1" hidden="1">
      <c r="A28289" s="5"/>
    </row>
    <row r="28290" spans="1:1" hidden="1">
      <c r="A28290" s="5"/>
    </row>
    <row r="28291" spans="1:1" hidden="1">
      <c r="A28291" s="5"/>
    </row>
    <row r="28292" spans="1:1" hidden="1">
      <c r="A28292" s="5"/>
    </row>
    <row r="28293" spans="1:1" hidden="1">
      <c r="A28293" s="5"/>
    </row>
    <row r="28294" spans="1:1" hidden="1">
      <c r="A28294" s="5"/>
    </row>
    <row r="28295" spans="1:1" hidden="1">
      <c r="A28295" s="5"/>
    </row>
    <row r="28296" spans="1:1" hidden="1">
      <c r="A28296" s="5"/>
    </row>
    <row r="28297" spans="1:1" hidden="1">
      <c r="A28297" s="5"/>
    </row>
    <row r="28298" spans="1:1" hidden="1">
      <c r="A28298" s="5"/>
    </row>
    <row r="28299" spans="1:1" hidden="1">
      <c r="A28299" s="5"/>
    </row>
    <row r="28300" spans="1:1" hidden="1">
      <c r="A28300" s="5"/>
    </row>
    <row r="28301" spans="1:1" hidden="1">
      <c r="A28301" s="5"/>
    </row>
    <row r="28302" spans="1:1" hidden="1">
      <c r="A28302" s="5"/>
    </row>
    <row r="28303" spans="1:1" hidden="1">
      <c r="A28303" s="5"/>
    </row>
    <row r="28304" spans="1:1" hidden="1">
      <c r="A28304" s="5"/>
    </row>
    <row r="28305" spans="1:1" hidden="1">
      <c r="A28305" s="5"/>
    </row>
    <row r="28306" spans="1:1" hidden="1">
      <c r="A28306" s="5"/>
    </row>
    <row r="28307" spans="1:1" hidden="1">
      <c r="A28307" s="5"/>
    </row>
    <row r="28308" spans="1:1" hidden="1">
      <c r="A28308" s="5"/>
    </row>
    <row r="28309" spans="1:1" hidden="1">
      <c r="A28309" s="5"/>
    </row>
    <row r="28310" spans="1:1" hidden="1">
      <c r="A28310" s="5"/>
    </row>
    <row r="28311" spans="1:1" hidden="1">
      <c r="A28311" s="5"/>
    </row>
    <row r="28312" spans="1:1" hidden="1">
      <c r="A28312" s="5"/>
    </row>
    <row r="28313" spans="1:1" hidden="1">
      <c r="A28313" s="5"/>
    </row>
    <row r="28314" spans="1:1" hidden="1">
      <c r="A28314" s="5"/>
    </row>
    <row r="28315" spans="1:1" hidden="1">
      <c r="A28315" s="5"/>
    </row>
    <row r="28316" spans="1:1" hidden="1">
      <c r="A28316" s="5"/>
    </row>
    <row r="28317" spans="1:1" hidden="1">
      <c r="A28317" s="5"/>
    </row>
    <row r="28318" spans="1:1" hidden="1">
      <c r="A28318" s="5"/>
    </row>
    <row r="28319" spans="1:1" hidden="1">
      <c r="A28319" s="5"/>
    </row>
    <row r="28320" spans="1:1" hidden="1">
      <c r="A28320" s="5"/>
    </row>
    <row r="28321" spans="1:1" hidden="1">
      <c r="A28321" s="5"/>
    </row>
    <row r="28322" spans="1:1" hidden="1">
      <c r="A28322" s="5"/>
    </row>
    <row r="28323" spans="1:1" hidden="1">
      <c r="A28323" s="5"/>
    </row>
    <row r="28324" spans="1:1" hidden="1">
      <c r="A28324" s="5"/>
    </row>
    <row r="28325" spans="1:1" hidden="1">
      <c r="A28325" s="5"/>
    </row>
    <row r="28326" spans="1:1" hidden="1">
      <c r="A28326" s="5"/>
    </row>
    <row r="28327" spans="1:1" hidden="1">
      <c r="A28327" s="5"/>
    </row>
    <row r="28328" spans="1:1" hidden="1">
      <c r="A28328" s="5"/>
    </row>
    <row r="28329" spans="1:1" hidden="1">
      <c r="A28329" s="5"/>
    </row>
    <row r="28330" spans="1:1" hidden="1">
      <c r="A28330" s="5"/>
    </row>
    <row r="28331" spans="1:1" hidden="1">
      <c r="A28331" s="5"/>
    </row>
    <row r="28332" spans="1:1" hidden="1">
      <c r="A28332" s="5"/>
    </row>
    <row r="28333" spans="1:1" hidden="1">
      <c r="A28333" s="5"/>
    </row>
    <row r="28334" spans="1:1" hidden="1">
      <c r="A28334" s="5"/>
    </row>
    <row r="28335" spans="1:1" hidden="1">
      <c r="A28335" s="5"/>
    </row>
    <row r="28336" spans="1:1" hidden="1">
      <c r="A28336" s="5"/>
    </row>
    <row r="28337" spans="1:1" hidden="1">
      <c r="A28337" s="5"/>
    </row>
    <row r="28338" spans="1:1" hidden="1">
      <c r="A28338" s="5"/>
    </row>
    <row r="28339" spans="1:1" hidden="1">
      <c r="A28339" s="5"/>
    </row>
    <row r="28340" spans="1:1" hidden="1">
      <c r="A28340" s="5"/>
    </row>
    <row r="28341" spans="1:1" hidden="1">
      <c r="A28341" s="5"/>
    </row>
    <row r="28342" spans="1:1" hidden="1">
      <c r="A28342" s="5"/>
    </row>
    <row r="28343" spans="1:1" hidden="1">
      <c r="A28343" s="5"/>
    </row>
    <row r="28344" spans="1:1" hidden="1">
      <c r="A28344" s="5"/>
    </row>
    <row r="28345" spans="1:1" hidden="1">
      <c r="A28345" s="5"/>
    </row>
    <row r="28346" spans="1:1" hidden="1">
      <c r="A28346" s="5"/>
    </row>
    <row r="28347" spans="1:1" hidden="1">
      <c r="A28347" s="5"/>
    </row>
    <row r="28348" spans="1:1" hidden="1">
      <c r="A28348" s="5"/>
    </row>
    <row r="28349" spans="1:1" hidden="1">
      <c r="A28349" s="5"/>
    </row>
    <row r="28350" spans="1:1" hidden="1">
      <c r="A28350" s="5"/>
    </row>
    <row r="28351" spans="1:1" hidden="1">
      <c r="A28351" s="5"/>
    </row>
    <row r="28352" spans="1:1" hidden="1">
      <c r="A28352" s="5"/>
    </row>
    <row r="28353" spans="1:1" hidden="1">
      <c r="A28353" s="5"/>
    </row>
    <row r="28354" spans="1:1" hidden="1">
      <c r="A28354" s="5"/>
    </row>
    <row r="28355" spans="1:1" hidden="1">
      <c r="A28355" s="5"/>
    </row>
    <row r="28356" spans="1:1" hidden="1">
      <c r="A28356" s="5"/>
    </row>
    <row r="28357" spans="1:1" hidden="1">
      <c r="A28357" s="5"/>
    </row>
    <row r="28358" spans="1:1" hidden="1">
      <c r="A28358" s="5"/>
    </row>
    <row r="28359" spans="1:1" hidden="1">
      <c r="A28359" s="5"/>
    </row>
    <row r="28360" spans="1:1" hidden="1">
      <c r="A28360" s="5"/>
    </row>
    <row r="28361" spans="1:1" hidden="1">
      <c r="A28361" s="5"/>
    </row>
    <row r="28362" spans="1:1" hidden="1">
      <c r="A28362" s="5"/>
    </row>
    <row r="28363" spans="1:1" hidden="1">
      <c r="A28363" s="5"/>
    </row>
    <row r="28364" spans="1:1" hidden="1">
      <c r="A28364" s="5"/>
    </row>
    <row r="28365" spans="1:1" hidden="1">
      <c r="A28365" s="5"/>
    </row>
    <row r="28366" spans="1:1" hidden="1">
      <c r="A28366" s="5"/>
    </row>
    <row r="28367" spans="1:1" hidden="1">
      <c r="A28367" s="5"/>
    </row>
    <row r="28368" spans="1:1" hidden="1">
      <c r="A28368" s="5"/>
    </row>
    <row r="28369" spans="1:1" hidden="1">
      <c r="A28369" s="5"/>
    </row>
    <row r="28370" spans="1:1" hidden="1">
      <c r="A28370" s="5"/>
    </row>
    <row r="28371" spans="1:1" hidden="1">
      <c r="A28371" s="5"/>
    </row>
    <row r="28372" spans="1:1" hidden="1">
      <c r="A28372" s="5"/>
    </row>
    <row r="28373" spans="1:1" hidden="1">
      <c r="A28373" s="5"/>
    </row>
    <row r="28374" spans="1:1" hidden="1">
      <c r="A28374" s="5"/>
    </row>
    <row r="28375" spans="1:1" hidden="1">
      <c r="A28375" s="5"/>
    </row>
    <row r="28376" spans="1:1" hidden="1">
      <c r="A28376" s="5"/>
    </row>
    <row r="28377" spans="1:1" hidden="1">
      <c r="A28377" s="5"/>
    </row>
    <row r="28378" spans="1:1" hidden="1">
      <c r="A28378" s="5"/>
    </row>
    <row r="28379" spans="1:1" hidden="1">
      <c r="A28379" s="5"/>
    </row>
    <row r="28380" spans="1:1" hidden="1">
      <c r="A28380" s="5"/>
    </row>
    <row r="28381" spans="1:1" hidden="1">
      <c r="A28381" s="5"/>
    </row>
    <row r="28382" spans="1:1" hidden="1">
      <c r="A28382" s="5"/>
    </row>
    <row r="28383" spans="1:1" hidden="1">
      <c r="A28383" s="5"/>
    </row>
    <row r="28384" spans="1:1" hidden="1">
      <c r="A28384" s="5"/>
    </row>
    <row r="28385" spans="1:1" hidden="1">
      <c r="A28385" s="5"/>
    </row>
    <row r="28386" spans="1:1" hidden="1">
      <c r="A28386" s="5"/>
    </row>
    <row r="28387" spans="1:1" hidden="1">
      <c r="A28387" s="5"/>
    </row>
    <row r="28388" spans="1:1" hidden="1">
      <c r="A28388" s="5"/>
    </row>
    <row r="28389" spans="1:1" hidden="1">
      <c r="A28389" s="5"/>
    </row>
    <row r="28390" spans="1:1" hidden="1">
      <c r="A28390" s="5"/>
    </row>
    <row r="28391" spans="1:1" hidden="1">
      <c r="A28391" s="5"/>
    </row>
    <row r="28392" spans="1:1" hidden="1">
      <c r="A28392" s="5"/>
    </row>
    <row r="28393" spans="1:1" hidden="1">
      <c r="A28393" s="5"/>
    </row>
    <row r="28394" spans="1:1" hidden="1">
      <c r="A28394" s="5"/>
    </row>
    <row r="28395" spans="1:1" hidden="1">
      <c r="A28395" s="5"/>
    </row>
    <row r="28396" spans="1:1" hidden="1">
      <c r="A28396" s="5"/>
    </row>
    <row r="28397" spans="1:1" hidden="1">
      <c r="A28397" s="5"/>
    </row>
    <row r="28398" spans="1:1" hidden="1">
      <c r="A28398" s="5"/>
    </row>
    <row r="28399" spans="1:1" hidden="1">
      <c r="A28399" s="5"/>
    </row>
    <row r="28400" spans="1:1" hidden="1">
      <c r="A28400" s="5"/>
    </row>
    <row r="28401" spans="1:1" hidden="1">
      <c r="A28401" s="5"/>
    </row>
    <row r="28402" spans="1:1" hidden="1">
      <c r="A28402" s="5"/>
    </row>
    <row r="28403" spans="1:1" hidden="1">
      <c r="A28403" s="5"/>
    </row>
    <row r="28404" spans="1:1" hidden="1">
      <c r="A28404" s="5"/>
    </row>
    <row r="28405" spans="1:1" hidden="1">
      <c r="A28405" s="5"/>
    </row>
    <row r="28406" spans="1:1" hidden="1">
      <c r="A28406" s="5"/>
    </row>
    <row r="28407" spans="1:1" hidden="1">
      <c r="A28407" s="5"/>
    </row>
    <row r="28408" spans="1:1" hidden="1">
      <c r="A28408" s="5"/>
    </row>
    <row r="28409" spans="1:1" hidden="1">
      <c r="A28409" s="5"/>
    </row>
    <row r="28410" spans="1:1" hidden="1">
      <c r="A28410" s="5"/>
    </row>
    <row r="28411" spans="1:1" hidden="1">
      <c r="A28411" s="5"/>
    </row>
    <row r="28412" spans="1:1" hidden="1">
      <c r="A28412" s="5"/>
    </row>
    <row r="28413" spans="1:1" hidden="1">
      <c r="A28413" s="5"/>
    </row>
    <row r="28414" spans="1:1" hidden="1">
      <c r="A28414" s="5"/>
    </row>
    <row r="28415" spans="1:1" hidden="1">
      <c r="A28415" s="5"/>
    </row>
    <row r="28416" spans="1:1" hidden="1">
      <c r="A28416" s="5"/>
    </row>
    <row r="28417" spans="1:1" hidden="1">
      <c r="A28417" s="5"/>
    </row>
    <row r="28418" spans="1:1" hidden="1">
      <c r="A28418" s="5"/>
    </row>
    <row r="28419" spans="1:1" hidden="1">
      <c r="A28419" s="5"/>
    </row>
    <row r="28420" spans="1:1" hidden="1">
      <c r="A28420" s="5"/>
    </row>
    <row r="28421" spans="1:1" hidden="1">
      <c r="A28421" s="5"/>
    </row>
    <row r="28422" spans="1:1" hidden="1">
      <c r="A28422" s="5"/>
    </row>
    <row r="28423" spans="1:1" hidden="1">
      <c r="A28423" s="5"/>
    </row>
    <row r="28424" spans="1:1" hidden="1">
      <c r="A28424" s="5"/>
    </row>
    <row r="28425" spans="1:1" hidden="1">
      <c r="A28425" s="5"/>
    </row>
    <row r="28426" spans="1:1" hidden="1">
      <c r="A28426" s="5"/>
    </row>
    <row r="28427" spans="1:1" hidden="1">
      <c r="A28427" s="5"/>
    </row>
    <row r="28428" spans="1:1" hidden="1">
      <c r="A28428" s="5"/>
    </row>
    <row r="28429" spans="1:1" hidden="1">
      <c r="A28429" s="5"/>
    </row>
    <row r="28430" spans="1:1" hidden="1">
      <c r="A28430" s="5"/>
    </row>
    <row r="28431" spans="1:1" hidden="1">
      <c r="A28431" s="5"/>
    </row>
    <row r="28432" spans="1:1" hidden="1">
      <c r="A28432" s="5"/>
    </row>
    <row r="28433" spans="1:1" hidden="1">
      <c r="A28433" s="5"/>
    </row>
    <row r="28434" spans="1:1" hidden="1">
      <c r="A28434" s="5"/>
    </row>
    <row r="28435" spans="1:1" hidden="1">
      <c r="A28435" s="5"/>
    </row>
    <row r="28436" spans="1:1" hidden="1">
      <c r="A28436" s="5"/>
    </row>
    <row r="28437" spans="1:1" hidden="1">
      <c r="A28437" s="5"/>
    </row>
    <row r="28438" spans="1:1" hidden="1">
      <c r="A28438" s="5"/>
    </row>
    <row r="28439" spans="1:1" hidden="1">
      <c r="A28439" s="5"/>
    </row>
    <row r="28440" spans="1:1" hidden="1">
      <c r="A28440" s="5"/>
    </row>
    <row r="28441" spans="1:1" hidden="1">
      <c r="A28441" s="5"/>
    </row>
    <row r="28442" spans="1:1" hidden="1">
      <c r="A28442" s="5"/>
    </row>
    <row r="28443" spans="1:1" hidden="1">
      <c r="A28443" s="5"/>
    </row>
    <row r="28444" spans="1:1" hidden="1">
      <c r="A28444" s="5"/>
    </row>
    <row r="28445" spans="1:1" hidden="1">
      <c r="A28445" s="5"/>
    </row>
    <row r="28446" spans="1:1" hidden="1">
      <c r="A28446" s="5"/>
    </row>
    <row r="28447" spans="1:1" hidden="1">
      <c r="A28447" s="5"/>
    </row>
    <row r="28448" spans="1:1" hidden="1">
      <c r="A28448" s="5"/>
    </row>
    <row r="28449" spans="1:1" hidden="1">
      <c r="A28449" s="5"/>
    </row>
    <row r="28450" spans="1:1" hidden="1">
      <c r="A28450" s="5"/>
    </row>
    <row r="28451" spans="1:1" hidden="1">
      <c r="A28451" s="5"/>
    </row>
    <row r="28452" spans="1:1" hidden="1">
      <c r="A28452" s="5"/>
    </row>
    <row r="28453" spans="1:1" hidden="1">
      <c r="A28453" s="5"/>
    </row>
    <row r="28454" spans="1:1" hidden="1">
      <c r="A28454" s="5"/>
    </row>
    <row r="28455" spans="1:1" hidden="1">
      <c r="A28455" s="5"/>
    </row>
    <row r="28456" spans="1:1" hidden="1">
      <c r="A28456" s="5"/>
    </row>
    <row r="28457" spans="1:1" hidden="1">
      <c r="A28457" s="5"/>
    </row>
    <row r="28458" spans="1:1" hidden="1">
      <c r="A28458" s="5"/>
    </row>
    <row r="28459" spans="1:1" hidden="1">
      <c r="A28459" s="5"/>
    </row>
    <row r="28460" spans="1:1" hidden="1">
      <c r="A28460" s="5"/>
    </row>
    <row r="28461" spans="1:1" hidden="1">
      <c r="A28461" s="5"/>
    </row>
    <row r="28462" spans="1:1" hidden="1">
      <c r="A28462" s="5"/>
    </row>
    <row r="28463" spans="1:1" hidden="1">
      <c r="A28463" s="5"/>
    </row>
    <row r="28464" spans="1:1" hidden="1">
      <c r="A28464" s="5"/>
    </row>
    <row r="28465" spans="1:1" hidden="1">
      <c r="A28465" s="5"/>
    </row>
    <row r="28466" spans="1:1" hidden="1">
      <c r="A28466" s="5"/>
    </row>
    <row r="28467" spans="1:1" hidden="1">
      <c r="A28467" s="5"/>
    </row>
    <row r="28468" spans="1:1" hidden="1">
      <c r="A28468" s="5"/>
    </row>
    <row r="28469" spans="1:1" hidden="1">
      <c r="A28469" s="5"/>
    </row>
    <row r="28470" spans="1:1" hidden="1">
      <c r="A28470" s="5"/>
    </row>
    <row r="28471" spans="1:1" hidden="1">
      <c r="A28471" s="5"/>
    </row>
    <row r="28472" spans="1:1" hidden="1">
      <c r="A28472" s="5"/>
    </row>
    <row r="28473" spans="1:1" hidden="1">
      <c r="A28473" s="5"/>
    </row>
    <row r="28474" spans="1:1" hidden="1">
      <c r="A28474" s="5"/>
    </row>
    <row r="28475" spans="1:1" hidden="1">
      <c r="A28475" s="5"/>
    </row>
    <row r="28476" spans="1:1" hidden="1">
      <c r="A28476" s="5"/>
    </row>
    <row r="28477" spans="1:1" hidden="1">
      <c r="A28477" s="5"/>
    </row>
    <row r="28478" spans="1:1" hidden="1">
      <c r="A28478" s="5"/>
    </row>
    <row r="28479" spans="1:1" hidden="1">
      <c r="A28479" s="5"/>
    </row>
    <row r="28480" spans="1:1" hidden="1">
      <c r="A28480" s="5"/>
    </row>
    <row r="28481" spans="1:1" hidden="1">
      <c r="A28481" s="5"/>
    </row>
    <row r="28482" spans="1:1" hidden="1">
      <c r="A28482" s="5"/>
    </row>
    <row r="28483" spans="1:1" hidden="1">
      <c r="A28483" s="5"/>
    </row>
    <row r="28484" spans="1:1" hidden="1">
      <c r="A28484" s="5"/>
    </row>
    <row r="28485" spans="1:1" hidden="1">
      <c r="A28485" s="5"/>
    </row>
    <row r="28486" spans="1:1" hidden="1">
      <c r="A28486" s="5"/>
    </row>
    <row r="28487" spans="1:1" hidden="1">
      <c r="A28487" s="5"/>
    </row>
    <row r="28488" spans="1:1" hidden="1">
      <c r="A28488" s="5"/>
    </row>
    <row r="28489" spans="1:1" hidden="1">
      <c r="A28489" s="5"/>
    </row>
    <row r="28490" spans="1:1" hidden="1">
      <c r="A28490" s="5"/>
    </row>
    <row r="28491" spans="1:1" hidden="1">
      <c r="A28491" s="5"/>
    </row>
    <row r="28492" spans="1:1" hidden="1">
      <c r="A28492" s="5"/>
    </row>
    <row r="28493" spans="1:1" hidden="1">
      <c r="A28493" s="5"/>
    </row>
    <row r="28494" spans="1:1" hidden="1">
      <c r="A28494" s="5"/>
    </row>
    <row r="28495" spans="1:1" hidden="1">
      <c r="A28495" s="5"/>
    </row>
    <row r="28496" spans="1:1" hidden="1">
      <c r="A28496" s="5"/>
    </row>
    <row r="28497" spans="1:1" hidden="1">
      <c r="A28497" s="5"/>
    </row>
    <row r="28498" spans="1:1" hidden="1">
      <c r="A28498" s="5"/>
    </row>
    <row r="28499" spans="1:1" hidden="1">
      <c r="A28499" s="5"/>
    </row>
    <row r="28500" spans="1:1" hidden="1">
      <c r="A28500" s="5"/>
    </row>
    <row r="28501" spans="1:1" hidden="1">
      <c r="A28501" s="5"/>
    </row>
    <row r="28502" spans="1:1" hidden="1">
      <c r="A28502" s="5"/>
    </row>
    <row r="28503" spans="1:1" hidden="1">
      <c r="A28503" s="5"/>
    </row>
    <row r="28504" spans="1:1" hidden="1">
      <c r="A28504" s="5"/>
    </row>
    <row r="28505" spans="1:1" hidden="1">
      <c r="A28505" s="5"/>
    </row>
    <row r="28506" spans="1:1" hidden="1">
      <c r="A28506" s="5"/>
    </row>
    <row r="28507" spans="1:1" hidden="1">
      <c r="A28507" s="5"/>
    </row>
    <row r="28508" spans="1:1" hidden="1">
      <c r="A28508" s="5"/>
    </row>
    <row r="28509" spans="1:1" hidden="1">
      <c r="A28509" s="5"/>
    </row>
    <row r="28510" spans="1:1" hidden="1">
      <c r="A28510" s="5"/>
    </row>
    <row r="28511" spans="1:1" hidden="1">
      <c r="A28511" s="5"/>
    </row>
    <row r="28512" spans="1:1" hidden="1">
      <c r="A28512" s="5"/>
    </row>
    <row r="28513" spans="1:1" hidden="1">
      <c r="A28513" s="5"/>
    </row>
    <row r="28514" spans="1:1" hidden="1">
      <c r="A28514" s="5"/>
    </row>
    <row r="28515" spans="1:1" hidden="1">
      <c r="A28515" s="5"/>
    </row>
    <row r="28516" spans="1:1" hidden="1">
      <c r="A28516" s="5"/>
    </row>
    <row r="28517" spans="1:1" hidden="1">
      <c r="A28517" s="5"/>
    </row>
    <row r="28518" spans="1:1" hidden="1">
      <c r="A28518" s="5"/>
    </row>
    <row r="28519" spans="1:1" hidden="1">
      <c r="A28519" s="5"/>
    </row>
    <row r="28520" spans="1:1" hidden="1">
      <c r="A28520" s="5"/>
    </row>
    <row r="28521" spans="1:1" hidden="1">
      <c r="A28521" s="5"/>
    </row>
    <row r="28522" spans="1:1" hidden="1">
      <c r="A28522" s="5"/>
    </row>
    <row r="28523" spans="1:1" hidden="1">
      <c r="A28523" s="5"/>
    </row>
    <row r="28524" spans="1:1" hidden="1">
      <c r="A28524" s="5"/>
    </row>
    <row r="28525" spans="1:1" hidden="1">
      <c r="A28525" s="5"/>
    </row>
    <row r="28526" spans="1:1" hidden="1">
      <c r="A28526" s="5"/>
    </row>
    <row r="28527" spans="1:1" hidden="1">
      <c r="A28527" s="5"/>
    </row>
    <row r="28528" spans="1:1" hidden="1">
      <c r="A28528" s="5"/>
    </row>
    <row r="28529" spans="1:1" hidden="1">
      <c r="A28529" s="5"/>
    </row>
    <row r="28530" spans="1:1" hidden="1">
      <c r="A28530" s="5"/>
    </row>
    <row r="28531" spans="1:1" hidden="1">
      <c r="A28531" s="5"/>
    </row>
    <row r="28532" spans="1:1" hidden="1">
      <c r="A28532" s="5"/>
    </row>
    <row r="28533" spans="1:1" hidden="1">
      <c r="A28533" s="5"/>
    </row>
    <row r="28534" spans="1:1" hidden="1">
      <c r="A28534" s="5"/>
    </row>
    <row r="28535" spans="1:1" hidden="1">
      <c r="A28535" s="5"/>
    </row>
    <row r="28536" spans="1:1" hidden="1">
      <c r="A28536" s="5"/>
    </row>
    <row r="28537" spans="1:1" hidden="1">
      <c r="A28537" s="5"/>
    </row>
    <row r="28538" spans="1:1" hidden="1">
      <c r="A28538" s="5"/>
    </row>
    <row r="28539" spans="1:1" hidden="1">
      <c r="A28539" s="5"/>
    </row>
    <row r="28540" spans="1:1" hidden="1">
      <c r="A28540" s="5"/>
    </row>
    <row r="28541" spans="1:1" hidden="1">
      <c r="A28541" s="5"/>
    </row>
    <row r="28542" spans="1:1" hidden="1">
      <c r="A28542" s="5"/>
    </row>
    <row r="28543" spans="1:1" hidden="1">
      <c r="A28543" s="5"/>
    </row>
    <row r="28544" spans="1:1" hidden="1">
      <c r="A28544" s="5"/>
    </row>
    <row r="28545" spans="1:1" hidden="1">
      <c r="A28545" s="5"/>
    </row>
    <row r="28546" spans="1:1" hidden="1">
      <c r="A28546" s="5"/>
    </row>
    <row r="28547" spans="1:1" hidden="1">
      <c r="A28547" s="5"/>
    </row>
    <row r="28548" spans="1:1" hidden="1">
      <c r="A28548" s="5"/>
    </row>
    <row r="28549" spans="1:1" hidden="1">
      <c r="A28549" s="5"/>
    </row>
    <row r="28550" spans="1:1" hidden="1">
      <c r="A28550" s="5"/>
    </row>
    <row r="28551" spans="1:1" hidden="1">
      <c r="A28551" s="5"/>
    </row>
    <row r="28552" spans="1:1" hidden="1">
      <c r="A28552" s="5"/>
    </row>
    <row r="28553" spans="1:1" hidden="1">
      <c r="A28553" s="5"/>
    </row>
    <row r="28554" spans="1:1" hidden="1">
      <c r="A28554" s="5"/>
    </row>
    <row r="28555" spans="1:1" hidden="1">
      <c r="A28555" s="5"/>
    </row>
    <row r="28556" spans="1:1" hidden="1">
      <c r="A28556" s="5"/>
    </row>
    <row r="28557" spans="1:1" hidden="1">
      <c r="A28557" s="5"/>
    </row>
    <row r="28558" spans="1:1" hidden="1">
      <c r="A28558" s="5"/>
    </row>
    <row r="28559" spans="1:1" hidden="1">
      <c r="A28559" s="5"/>
    </row>
    <row r="28560" spans="1:1" hidden="1">
      <c r="A28560" s="5"/>
    </row>
    <row r="28561" spans="1:1" hidden="1">
      <c r="A28561" s="5"/>
    </row>
    <row r="28562" spans="1:1" hidden="1">
      <c r="A28562" s="5"/>
    </row>
    <row r="28563" spans="1:1" hidden="1">
      <c r="A28563" s="5"/>
    </row>
    <row r="28564" spans="1:1" hidden="1">
      <c r="A28564" s="5"/>
    </row>
    <row r="28565" spans="1:1" hidden="1">
      <c r="A28565" s="5"/>
    </row>
    <row r="28566" spans="1:1" hidden="1">
      <c r="A28566" s="5"/>
    </row>
    <row r="28567" spans="1:1" hidden="1">
      <c r="A28567" s="5"/>
    </row>
    <row r="28568" spans="1:1" hidden="1">
      <c r="A28568" s="5"/>
    </row>
    <row r="28569" spans="1:1" hidden="1">
      <c r="A28569" s="5"/>
    </row>
    <row r="28570" spans="1:1" hidden="1">
      <c r="A28570" s="5"/>
    </row>
    <row r="28571" spans="1:1" hidden="1">
      <c r="A28571" s="5"/>
    </row>
    <row r="28572" spans="1:1" hidden="1">
      <c r="A28572" s="5"/>
    </row>
    <row r="28573" spans="1:1" hidden="1">
      <c r="A28573" s="5"/>
    </row>
    <row r="28574" spans="1:1" hidden="1">
      <c r="A28574" s="5"/>
    </row>
    <row r="28575" spans="1:1" hidden="1">
      <c r="A28575" s="5"/>
    </row>
    <row r="28576" spans="1:1" hidden="1">
      <c r="A28576" s="5"/>
    </row>
    <row r="28577" spans="1:1" hidden="1">
      <c r="A28577" s="5"/>
    </row>
    <row r="28578" spans="1:1" hidden="1">
      <c r="A28578" s="5"/>
    </row>
    <row r="28579" spans="1:1" hidden="1">
      <c r="A28579" s="5"/>
    </row>
    <row r="28580" spans="1:1" hidden="1">
      <c r="A28580" s="5"/>
    </row>
    <row r="28581" spans="1:1" hidden="1">
      <c r="A28581" s="5"/>
    </row>
    <row r="28582" spans="1:1" hidden="1">
      <c r="A28582" s="5"/>
    </row>
    <row r="28583" spans="1:1" hidden="1">
      <c r="A28583" s="5"/>
    </row>
    <row r="28584" spans="1:1" hidden="1">
      <c r="A28584" s="5"/>
    </row>
    <row r="28585" spans="1:1" hidden="1">
      <c r="A28585" s="5"/>
    </row>
    <row r="28586" spans="1:1" hidden="1">
      <c r="A28586" s="5"/>
    </row>
    <row r="28587" spans="1:1" hidden="1">
      <c r="A28587" s="5"/>
    </row>
    <row r="28588" spans="1:1" hidden="1">
      <c r="A28588" s="5"/>
    </row>
    <row r="28589" spans="1:1" hidden="1">
      <c r="A28589" s="5"/>
    </row>
    <row r="28590" spans="1:1" hidden="1">
      <c r="A28590" s="5"/>
    </row>
    <row r="28591" spans="1:1" hidden="1">
      <c r="A28591" s="5"/>
    </row>
    <row r="28592" spans="1:1" hidden="1">
      <c r="A28592" s="5"/>
    </row>
    <row r="28593" spans="1:1" hidden="1">
      <c r="A28593" s="5"/>
    </row>
    <row r="28594" spans="1:1" hidden="1">
      <c r="A28594" s="5"/>
    </row>
    <row r="28595" spans="1:1" hidden="1">
      <c r="A28595" s="5"/>
    </row>
    <row r="28596" spans="1:1" hidden="1">
      <c r="A28596" s="5"/>
    </row>
    <row r="28597" spans="1:1" hidden="1">
      <c r="A28597" s="5"/>
    </row>
    <row r="28598" spans="1:1" hidden="1">
      <c r="A28598" s="5"/>
    </row>
    <row r="28599" spans="1:1" hidden="1">
      <c r="A28599" s="5"/>
    </row>
    <row r="28600" spans="1:1" hidden="1">
      <c r="A28600" s="5"/>
    </row>
    <row r="28601" spans="1:1" hidden="1">
      <c r="A28601" s="5"/>
    </row>
    <row r="28602" spans="1:1" hidden="1">
      <c r="A28602" s="5"/>
    </row>
    <row r="28603" spans="1:1" hidden="1">
      <c r="A28603" s="5"/>
    </row>
    <row r="28604" spans="1:1" hidden="1">
      <c r="A28604" s="5"/>
    </row>
    <row r="28605" spans="1:1" hidden="1">
      <c r="A28605" s="5"/>
    </row>
    <row r="28606" spans="1:1" hidden="1">
      <c r="A28606" s="5"/>
    </row>
    <row r="28607" spans="1:1" hidden="1">
      <c r="A28607" s="5"/>
    </row>
    <row r="28608" spans="1:1" hidden="1">
      <c r="A28608" s="5"/>
    </row>
    <row r="28609" spans="1:1" hidden="1">
      <c r="A28609" s="5"/>
    </row>
    <row r="28610" spans="1:1" hidden="1">
      <c r="A28610" s="5"/>
    </row>
    <row r="28611" spans="1:1" hidden="1">
      <c r="A28611" s="5"/>
    </row>
    <row r="28612" spans="1:1" hidden="1">
      <c r="A28612" s="5"/>
    </row>
    <row r="28613" spans="1:1" hidden="1">
      <c r="A28613" s="5"/>
    </row>
    <row r="28614" spans="1:1" hidden="1">
      <c r="A28614" s="5"/>
    </row>
    <row r="28615" spans="1:1" hidden="1">
      <c r="A28615" s="5"/>
    </row>
    <row r="28616" spans="1:1" hidden="1">
      <c r="A28616" s="5"/>
    </row>
    <row r="28617" spans="1:1" hidden="1">
      <c r="A28617" s="5"/>
    </row>
    <row r="28618" spans="1:1" hidden="1">
      <c r="A28618" s="5"/>
    </row>
    <row r="28619" spans="1:1" hidden="1">
      <c r="A28619" s="5"/>
    </row>
    <row r="28620" spans="1:1" hidden="1">
      <c r="A28620" s="5"/>
    </row>
    <row r="28621" spans="1:1" hidden="1">
      <c r="A28621" s="5"/>
    </row>
    <row r="28622" spans="1:1" hidden="1">
      <c r="A28622" s="5"/>
    </row>
    <row r="28623" spans="1:1" hidden="1">
      <c r="A28623" s="5"/>
    </row>
    <row r="28624" spans="1:1" hidden="1">
      <c r="A28624" s="5"/>
    </row>
    <row r="28625" spans="1:1" hidden="1">
      <c r="A28625" s="5"/>
    </row>
    <row r="28626" spans="1:1" hidden="1">
      <c r="A28626" s="5"/>
    </row>
    <row r="28627" spans="1:1" hidden="1">
      <c r="A28627" s="5"/>
    </row>
    <row r="28628" spans="1:1" hidden="1">
      <c r="A28628" s="5"/>
    </row>
    <row r="28629" spans="1:1" hidden="1">
      <c r="A28629" s="5"/>
    </row>
    <row r="28630" spans="1:1" hidden="1">
      <c r="A28630" s="5"/>
    </row>
    <row r="28631" spans="1:1" hidden="1">
      <c r="A28631" s="5"/>
    </row>
    <row r="28632" spans="1:1" hidden="1">
      <c r="A28632" s="5"/>
    </row>
    <row r="28633" spans="1:1" hidden="1">
      <c r="A28633" s="5"/>
    </row>
    <row r="28634" spans="1:1" hidden="1">
      <c r="A28634" s="5"/>
    </row>
    <row r="28635" spans="1:1" hidden="1">
      <c r="A28635" s="5"/>
    </row>
    <row r="28636" spans="1:1" hidden="1">
      <c r="A28636" s="5"/>
    </row>
    <row r="28637" spans="1:1" hidden="1">
      <c r="A28637" s="5"/>
    </row>
    <row r="28638" spans="1:1" hidden="1">
      <c r="A28638" s="5"/>
    </row>
    <row r="28639" spans="1:1" hidden="1">
      <c r="A28639" s="5"/>
    </row>
    <row r="28640" spans="1:1" hidden="1">
      <c r="A28640" s="5"/>
    </row>
    <row r="28641" spans="1:1" hidden="1">
      <c r="A28641" s="5"/>
    </row>
    <row r="28642" spans="1:1" hidden="1">
      <c r="A28642" s="5"/>
    </row>
    <row r="28643" spans="1:1" hidden="1">
      <c r="A28643" s="5"/>
    </row>
    <row r="28644" spans="1:1" hidden="1">
      <c r="A28644" s="5"/>
    </row>
    <row r="28645" spans="1:1" hidden="1">
      <c r="A28645" s="5"/>
    </row>
    <row r="28646" spans="1:1" hidden="1">
      <c r="A28646" s="5"/>
    </row>
    <row r="28647" spans="1:1" hidden="1">
      <c r="A28647" s="5"/>
    </row>
    <row r="28648" spans="1:1" hidden="1">
      <c r="A28648" s="5"/>
    </row>
    <row r="28649" spans="1:1" hidden="1">
      <c r="A28649" s="5"/>
    </row>
    <row r="28650" spans="1:1" hidden="1">
      <c r="A28650" s="5"/>
    </row>
    <row r="28651" spans="1:1" hidden="1">
      <c r="A28651" s="5"/>
    </row>
    <row r="28652" spans="1:1" hidden="1">
      <c r="A28652" s="5"/>
    </row>
    <row r="28653" spans="1:1" hidden="1">
      <c r="A28653" s="5"/>
    </row>
    <row r="28654" spans="1:1" hidden="1">
      <c r="A28654" s="5"/>
    </row>
    <row r="28655" spans="1:1" hidden="1">
      <c r="A28655" s="5"/>
    </row>
    <row r="28656" spans="1:1" hidden="1">
      <c r="A28656" s="5"/>
    </row>
    <row r="28657" spans="1:1" hidden="1">
      <c r="A28657" s="5"/>
    </row>
    <row r="28658" spans="1:1" hidden="1">
      <c r="A28658" s="5"/>
    </row>
    <row r="28659" spans="1:1" hidden="1">
      <c r="A28659" s="5"/>
    </row>
    <row r="28660" spans="1:1" hidden="1">
      <c r="A28660" s="5"/>
    </row>
    <row r="28661" spans="1:1" hidden="1">
      <c r="A28661" s="5"/>
    </row>
    <row r="28662" spans="1:1" hidden="1">
      <c r="A28662" s="5"/>
    </row>
    <row r="28663" spans="1:1" hidden="1">
      <c r="A28663" s="5"/>
    </row>
    <row r="28664" spans="1:1" hidden="1">
      <c r="A28664" s="5"/>
    </row>
    <row r="28665" spans="1:1" hidden="1">
      <c r="A28665" s="5"/>
    </row>
    <row r="28666" spans="1:1" hidden="1">
      <c r="A28666" s="5"/>
    </row>
    <row r="28667" spans="1:1" hidden="1">
      <c r="A28667" s="5"/>
    </row>
    <row r="28668" spans="1:1" hidden="1">
      <c r="A28668" s="5"/>
    </row>
    <row r="28669" spans="1:1" hidden="1">
      <c r="A28669" s="5"/>
    </row>
    <row r="28670" spans="1:1" hidden="1">
      <c r="A28670" s="5"/>
    </row>
    <row r="28671" spans="1:1" hidden="1">
      <c r="A28671" s="5"/>
    </row>
    <row r="28672" spans="1:1" hidden="1">
      <c r="A28672" s="5"/>
    </row>
    <row r="28673" spans="1:1" hidden="1">
      <c r="A28673" s="5"/>
    </row>
    <row r="28674" spans="1:1" hidden="1">
      <c r="A28674" s="5"/>
    </row>
    <row r="28675" spans="1:1" hidden="1">
      <c r="A28675" s="5"/>
    </row>
    <row r="28676" spans="1:1" hidden="1">
      <c r="A28676" s="5"/>
    </row>
    <row r="28677" spans="1:1" hidden="1">
      <c r="A28677" s="5"/>
    </row>
    <row r="28678" spans="1:1" hidden="1">
      <c r="A28678" s="5"/>
    </row>
    <row r="28679" spans="1:1" hidden="1">
      <c r="A28679" s="5"/>
    </row>
    <row r="28680" spans="1:1" hidden="1">
      <c r="A28680" s="5"/>
    </row>
    <row r="28681" spans="1:1" hidden="1">
      <c r="A28681" s="5"/>
    </row>
    <row r="28682" spans="1:1" hidden="1">
      <c r="A28682" s="5"/>
    </row>
    <row r="28683" spans="1:1" hidden="1">
      <c r="A28683" s="5"/>
    </row>
    <row r="28684" spans="1:1" hidden="1">
      <c r="A28684" s="5"/>
    </row>
    <row r="28685" spans="1:1" hidden="1">
      <c r="A28685" s="5"/>
    </row>
    <row r="28686" spans="1:1" hidden="1">
      <c r="A28686" s="5"/>
    </row>
    <row r="28687" spans="1:1" hidden="1">
      <c r="A28687" s="5"/>
    </row>
    <row r="28688" spans="1:1" hidden="1">
      <c r="A28688" s="5"/>
    </row>
    <row r="28689" spans="1:1" hidden="1">
      <c r="A28689" s="5"/>
    </row>
    <row r="28690" spans="1:1" hidden="1">
      <c r="A28690" s="5"/>
    </row>
    <row r="28691" spans="1:1" hidden="1">
      <c r="A28691" s="5"/>
    </row>
    <row r="28692" spans="1:1" hidden="1">
      <c r="A28692" s="5"/>
    </row>
    <row r="28693" spans="1:1" hidden="1">
      <c r="A28693" s="5"/>
    </row>
    <row r="28694" spans="1:1" hidden="1">
      <c r="A28694" s="5"/>
    </row>
    <row r="28695" spans="1:1" hidden="1">
      <c r="A28695" s="5"/>
    </row>
    <row r="28696" spans="1:1" hidden="1">
      <c r="A28696" s="5"/>
    </row>
    <row r="28697" spans="1:1" hidden="1">
      <c r="A28697" s="5"/>
    </row>
    <row r="28698" spans="1:1" hidden="1">
      <c r="A28698" s="5"/>
    </row>
    <row r="28699" spans="1:1" hidden="1">
      <c r="A28699" s="5"/>
    </row>
    <row r="28700" spans="1:1" hidden="1">
      <c r="A28700" s="5"/>
    </row>
    <row r="28701" spans="1:1" hidden="1">
      <c r="A28701" s="5"/>
    </row>
    <row r="28702" spans="1:1" hidden="1">
      <c r="A28702" s="5"/>
    </row>
    <row r="28703" spans="1:1" hidden="1">
      <c r="A28703" s="5"/>
    </row>
    <row r="28704" spans="1:1" hidden="1">
      <c r="A28704" s="5"/>
    </row>
    <row r="28705" spans="1:1" hidden="1">
      <c r="A28705" s="5"/>
    </row>
    <row r="28706" spans="1:1" hidden="1">
      <c r="A28706" s="5"/>
    </row>
    <row r="28707" spans="1:1" hidden="1">
      <c r="A28707" s="5"/>
    </row>
    <row r="28708" spans="1:1" hidden="1">
      <c r="A28708" s="5"/>
    </row>
    <row r="28709" spans="1:1" hidden="1">
      <c r="A28709" s="5"/>
    </row>
    <row r="28710" spans="1:1" hidden="1">
      <c r="A28710" s="5"/>
    </row>
    <row r="28711" spans="1:1" hidden="1">
      <c r="A28711" s="5"/>
    </row>
    <row r="28712" spans="1:1" hidden="1">
      <c r="A28712" s="5"/>
    </row>
    <row r="28713" spans="1:1" hidden="1">
      <c r="A28713" s="5"/>
    </row>
    <row r="28714" spans="1:1" hidden="1">
      <c r="A28714" s="5"/>
    </row>
    <row r="28715" spans="1:1" hidden="1">
      <c r="A28715" s="5"/>
    </row>
    <row r="28716" spans="1:1" hidden="1">
      <c r="A28716" s="5"/>
    </row>
    <row r="28717" spans="1:1" hidden="1">
      <c r="A28717" s="5"/>
    </row>
    <row r="28718" spans="1:1" hidden="1">
      <c r="A28718" s="5"/>
    </row>
    <row r="28719" spans="1:1" hidden="1">
      <c r="A28719" s="5"/>
    </row>
    <row r="28720" spans="1:1" hidden="1">
      <c r="A28720" s="5"/>
    </row>
    <row r="28721" spans="1:1" hidden="1">
      <c r="A28721" s="5"/>
    </row>
    <row r="28722" spans="1:1" hidden="1">
      <c r="A28722" s="5"/>
    </row>
    <row r="28723" spans="1:1" hidden="1">
      <c r="A28723" s="5"/>
    </row>
    <row r="28724" spans="1:1" hidden="1">
      <c r="A28724" s="5"/>
    </row>
    <row r="28725" spans="1:1" hidden="1">
      <c r="A28725" s="5"/>
    </row>
    <row r="28726" spans="1:1" hidden="1">
      <c r="A28726" s="5"/>
    </row>
    <row r="28727" spans="1:1" hidden="1">
      <c r="A28727" s="5"/>
    </row>
    <row r="28728" spans="1:1" hidden="1">
      <c r="A28728" s="5"/>
    </row>
    <row r="28729" spans="1:1" hidden="1">
      <c r="A28729" s="5"/>
    </row>
    <row r="28730" spans="1:1" hidden="1">
      <c r="A28730" s="5"/>
    </row>
    <row r="28731" spans="1:1" hidden="1">
      <c r="A28731" s="5"/>
    </row>
    <row r="28732" spans="1:1" hidden="1">
      <c r="A28732" s="5"/>
    </row>
    <row r="28733" spans="1:1" hidden="1">
      <c r="A28733" s="5"/>
    </row>
    <row r="28734" spans="1:1" hidden="1">
      <c r="A28734" s="5"/>
    </row>
    <row r="28735" spans="1:1" hidden="1">
      <c r="A28735" s="5"/>
    </row>
    <row r="28736" spans="1:1" hidden="1">
      <c r="A28736" s="5"/>
    </row>
    <row r="28737" spans="1:1" hidden="1">
      <c r="A28737" s="5"/>
    </row>
    <row r="28738" spans="1:1" hidden="1">
      <c r="A28738" s="5"/>
    </row>
    <row r="28739" spans="1:1" hidden="1">
      <c r="A28739" s="5"/>
    </row>
    <row r="28740" spans="1:1" hidden="1">
      <c r="A28740" s="5"/>
    </row>
    <row r="28741" spans="1:1" hidden="1">
      <c r="A28741" s="5"/>
    </row>
    <row r="28742" spans="1:1" hidden="1">
      <c r="A28742" s="5"/>
    </row>
    <row r="28743" spans="1:1" hidden="1">
      <c r="A28743" s="5"/>
    </row>
    <row r="28744" spans="1:1" hidden="1">
      <c r="A28744" s="5"/>
    </row>
    <row r="28745" spans="1:1" hidden="1">
      <c r="A28745" s="5"/>
    </row>
    <row r="28746" spans="1:1" hidden="1">
      <c r="A28746" s="5"/>
    </row>
    <row r="28747" spans="1:1" hidden="1">
      <c r="A28747" s="5"/>
    </row>
    <row r="28748" spans="1:1" hidden="1">
      <c r="A28748" s="5"/>
    </row>
    <row r="28749" spans="1:1" hidden="1">
      <c r="A28749" s="5"/>
    </row>
    <row r="28750" spans="1:1" hidden="1">
      <c r="A28750" s="5"/>
    </row>
    <row r="28751" spans="1:1" hidden="1">
      <c r="A28751" s="5"/>
    </row>
    <row r="28752" spans="1:1" hidden="1">
      <c r="A28752" s="5"/>
    </row>
    <row r="28753" spans="1:1" hidden="1">
      <c r="A28753" s="5"/>
    </row>
    <row r="28754" spans="1:1" hidden="1">
      <c r="A28754" s="5"/>
    </row>
    <row r="28755" spans="1:1" hidden="1">
      <c r="A28755" s="5"/>
    </row>
    <row r="28756" spans="1:1" hidden="1">
      <c r="A28756" s="5"/>
    </row>
    <row r="28757" spans="1:1" hidden="1">
      <c r="A28757" s="5"/>
    </row>
    <row r="28758" spans="1:1" hidden="1">
      <c r="A28758" s="5"/>
    </row>
    <row r="28759" spans="1:1" hidden="1">
      <c r="A28759" s="5"/>
    </row>
    <row r="28760" spans="1:1" hidden="1">
      <c r="A28760" s="5"/>
    </row>
    <row r="28761" spans="1:1" hidden="1">
      <c r="A28761" s="5"/>
    </row>
    <row r="28762" spans="1:1" hidden="1">
      <c r="A28762" s="5"/>
    </row>
    <row r="28763" spans="1:1" hidden="1">
      <c r="A28763" s="5"/>
    </row>
    <row r="28764" spans="1:1" hidden="1">
      <c r="A28764" s="5"/>
    </row>
    <row r="28765" spans="1:1" hidden="1">
      <c r="A28765" s="5"/>
    </row>
    <row r="28766" spans="1:1" hidden="1">
      <c r="A28766" s="5"/>
    </row>
    <row r="28767" spans="1:1" hidden="1">
      <c r="A28767" s="5"/>
    </row>
    <row r="28768" spans="1:1" hidden="1">
      <c r="A28768" s="5"/>
    </row>
    <row r="28769" spans="1:1" hidden="1">
      <c r="A28769" s="5"/>
    </row>
    <row r="28770" spans="1:1" hidden="1">
      <c r="A28770" s="5"/>
    </row>
    <row r="28771" spans="1:1" hidden="1">
      <c r="A28771" s="5"/>
    </row>
    <row r="28772" spans="1:1" hidden="1">
      <c r="A28772" s="5"/>
    </row>
    <row r="28773" spans="1:1" hidden="1">
      <c r="A28773" s="5"/>
    </row>
    <row r="28774" spans="1:1" hidden="1">
      <c r="A28774" s="5"/>
    </row>
    <row r="28775" spans="1:1" hidden="1">
      <c r="A28775" s="5"/>
    </row>
    <row r="28776" spans="1:1" hidden="1">
      <c r="A28776" s="5"/>
    </row>
    <row r="28777" spans="1:1" hidden="1">
      <c r="A28777" s="5"/>
    </row>
    <row r="28778" spans="1:1" hidden="1">
      <c r="A28778" s="5"/>
    </row>
    <row r="28779" spans="1:1" hidden="1">
      <c r="A28779" s="5"/>
    </row>
    <row r="28780" spans="1:1" hidden="1">
      <c r="A28780" s="5"/>
    </row>
    <row r="28781" spans="1:1" hidden="1">
      <c r="A28781" s="5"/>
    </row>
    <row r="28782" spans="1:1" hidden="1">
      <c r="A28782" s="5"/>
    </row>
    <row r="28783" spans="1:1" hidden="1">
      <c r="A28783" s="5"/>
    </row>
    <row r="28784" spans="1:1" hidden="1">
      <c r="A28784" s="5"/>
    </row>
    <row r="28785" spans="1:1" hidden="1">
      <c r="A28785" s="5"/>
    </row>
    <row r="28786" spans="1:1" hidden="1">
      <c r="A28786" s="5"/>
    </row>
    <row r="28787" spans="1:1" hidden="1">
      <c r="A28787" s="5"/>
    </row>
    <row r="28788" spans="1:1" hidden="1">
      <c r="A28788" s="5"/>
    </row>
    <row r="28789" spans="1:1" hidden="1">
      <c r="A28789" s="5"/>
    </row>
    <row r="28790" spans="1:1" hidden="1">
      <c r="A28790" s="5"/>
    </row>
    <row r="28791" spans="1:1" hidden="1">
      <c r="A28791" s="5"/>
    </row>
    <row r="28792" spans="1:1" hidden="1">
      <c r="A28792" s="5"/>
    </row>
    <row r="28793" spans="1:1" hidden="1">
      <c r="A28793" s="5"/>
    </row>
    <row r="28794" spans="1:1" hidden="1">
      <c r="A28794" s="5"/>
    </row>
    <row r="28795" spans="1:1" hidden="1">
      <c r="A28795" s="5"/>
    </row>
    <row r="28796" spans="1:1" hidden="1">
      <c r="A28796" s="5"/>
    </row>
    <row r="28797" spans="1:1" hidden="1">
      <c r="A28797" s="5"/>
    </row>
    <row r="28798" spans="1:1" hidden="1">
      <c r="A28798" s="5"/>
    </row>
    <row r="28799" spans="1:1" hidden="1">
      <c r="A28799" s="5"/>
    </row>
    <row r="28800" spans="1:1" hidden="1">
      <c r="A28800" s="5"/>
    </row>
    <row r="28801" spans="1:1" hidden="1">
      <c r="A28801" s="5"/>
    </row>
    <row r="28802" spans="1:1" hidden="1">
      <c r="A28802" s="5"/>
    </row>
    <row r="28803" spans="1:1" hidden="1">
      <c r="A28803" s="5"/>
    </row>
    <row r="28804" spans="1:1" hidden="1">
      <c r="A28804" s="5"/>
    </row>
    <row r="28805" spans="1:1" hidden="1">
      <c r="A28805" s="5"/>
    </row>
    <row r="28806" spans="1:1" hidden="1">
      <c r="A28806" s="5"/>
    </row>
    <row r="28807" spans="1:1" hidden="1">
      <c r="A28807" s="5"/>
    </row>
    <row r="28808" spans="1:1" hidden="1">
      <c r="A28808" s="5"/>
    </row>
    <row r="28809" spans="1:1" hidden="1">
      <c r="A28809" s="5"/>
    </row>
    <row r="28810" spans="1:1" hidden="1">
      <c r="A28810" s="5"/>
    </row>
    <row r="28811" spans="1:1" hidden="1">
      <c r="A28811" s="5"/>
    </row>
    <row r="28812" spans="1:1" hidden="1">
      <c r="A28812" s="5"/>
    </row>
    <row r="28813" spans="1:1" hidden="1">
      <c r="A28813" s="5"/>
    </row>
    <row r="28814" spans="1:1" hidden="1">
      <c r="A28814" s="5"/>
    </row>
    <row r="28815" spans="1:1" hidden="1">
      <c r="A28815" s="5"/>
    </row>
    <row r="28816" spans="1:1" hidden="1">
      <c r="A28816" s="5"/>
    </row>
    <row r="28817" spans="1:1" hidden="1">
      <c r="A28817" s="5"/>
    </row>
    <row r="28818" spans="1:1" hidden="1">
      <c r="A28818" s="5"/>
    </row>
    <row r="28819" spans="1:1" hidden="1">
      <c r="A28819" s="5"/>
    </row>
    <row r="28820" spans="1:1" hidden="1">
      <c r="A28820" s="5"/>
    </row>
    <row r="28821" spans="1:1" hidden="1">
      <c r="A28821" s="5"/>
    </row>
    <row r="28822" spans="1:1" hidden="1">
      <c r="A28822" s="5"/>
    </row>
    <row r="28823" spans="1:1" hidden="1">
      <c r="A28823" s="5"/>
    </row>
    <row r="28824" spans="1:1" hidden="1">
      <c r="A28824" s="5"/>
    </row>
    <row r="28825" spans="1:1" hidden="1">
      <c r="A28825" s="5"/>
    </row>
    <row r="28826" spans="1:1" hidden="1">
      <c r="A28826" s="5"/>
    </row>
    <row r="28827" spans="1:1" hidden="1">
      <c r="A28827" s="5"/>
    </row>
    <row r="28828" spans="1:1" hidden="1">
      <c r="A28828" s="5"/>
    </row>
    <row r="28829" spans="1:1" hidden="1">
      <c r="A28829" s="5"/>
    </row>
    <row r="28830" spans="1:1" hidden="1">
      <c r="A28830" s="5"/>
    </row>
    <row r="28831" spans="1:1" hidden="1">
      <c r="A28831" s="5"/>
    </row>
    <row r="28832" spans="1:1" hidden="1">
      <c r="A28832" s="5"/>
    </row>
    <row r="28833" spans="1:1" hidden="1">
      <c r="A28833" s="5"/>
    </row>
    <row r="28834" spans="1:1" hidden="1">
      <c r="A28834" s="5"/>
    </row>
    <row r="28835" spans="1:1" hidden="1">
      <c r="A28835" s="5"/>
    </row>
    <row r="28836" spans="1:1" hidden="1">
      <c r="A28836" s="5"/>
    </row>
    <row r="28837" spans="1:1" hidden="1">
      <c r="A28837" s="5"/>
    </row>
    <row r="28838" spans="1:1" hidden="1">
      <c r="A28838" s="5"/>
    </row>
    <row r="28839" spans="1:1" hidden="1">
      <c r="A28839" s="5"/>
    </row>
    <row r="28840" spans="1:1" hidden="1">
      <c r="A28840" s="5"/>
    </row>
    <row r="28841" spans="1:1" hidden="1">
      <c r="A28841" s="5"/>
    </row>
    <row r="28842" spans="1:1" hidden="1">
      <c r="A28842" s="5"/>
    </row>
    <row r="28843" spans="1:1" hidden="1">
      <c r="A28843" s="5"/>
    </row>
    <row r="28844" spans="1:1" hidden="1">
      <c r="A28844" s="5"/>
    </row>
    <row r="28845" spans="1:1" hidden="1">
      <c r="A28845" s="5"/>
    </row>
    <row r="28846" spans="1:1" hidden="1">
      <c r="A28846" s="5"/>
    </row>
    <row r="28847" spans="1:1" hidden="1">
      <c r="A28847" s="5"/>
    </row>
    <row r="28848" spans="1:1" hidden="1">
      <c r="A28848" s="5"/>
    </row>
    <row r="28849" spans="1:1" hidden="1">
      <c r="A28849" s="5"/>
    </row>
    <row r="28850" spans="1:1" hidden="1">
      <c r="A28850" s="5"/>
    </row>
    <row r="28851" spans="1:1" hidden="1">
      <c r="A28851" s="5"/>
    </row>
    <row r="28852" spans="1:1" hidden="1">
      <c r="A28852" s="5"/>
    </row>
    <row r="28853" spans="1:1" hidden="1">
      <c r="A28853" s="5"/>
    </row>
    <row r="28854" spans="1:1" hidden="1">
      <c r="A28854" s="5"/>
    </row>
    <row r="28855" spans="1:1" hidden="1">
      <c r="A28855" s="5"/>
    </row>
    <row r="28856" spans="1:1" hidden="1">
      <c r="A28856" s="5"/>
    </row>
    <row r="28857" spans="1:1" hidden="1">
      <c r="A28857" s="5"/>
    </row>
    <row r="28858" spans="1:1" hidden="1">
      <c r="A28858" s="5"/>
    </row>
    <row r="28859" spans="1:1" hidden="1">
      <c r="A28859" s="5"/>
    </row>
    <row r="28860" spans="1:1" hidden="1">
      <c r="A28860" s="5"/>
    </row>
    <row r="28861" spans="1:1" hidden="1">
      <c r="A28861" s="5"/>
    </row>
    <row r="28862" spans="1:1" hidden="1">
      <c r="A28862" s="5"/>
    </row>
    <row r="28863" spans="1:1" hidden="1">
      <c r="A28863" s="5"/>
    </row>
    <row r="28864" spans="1:1" hidden="1">
      <c r="A28864" s="5"/>
    </row>
    <row r="28865" spans="1:1" hidden="1">
      <c r="A28865" s="5"/>
    </row>
    <row r="28866" spans="1:1" hidden="1">
      <c r="A28866" s="5"/>
    </row>
    <row r="28867" spans="1:1" hidden="1">
      <c r="A28867" s="5"/>
    </row>
    <row r="28868" spans="1:1" hidden="1">
      <c r="A28868" s="5"/>
    </row>
    <row r="28869" spans="1:1" hidden="1">
      <c r="A28869" s="5"/>
    </row>
    <row r="28870" spans="1:1" hidden="1">
      <c r="A28870" s="5"/>
    </row>
    <row r="28871" spans="1:1" hidden="1">
      <c r="A28871" s="5"/>
    </row>
    <row r="28872" spans="1:1" hidden="1">
      <c r="A28872" s="5"/>
    </row>
    <row r="28873" spans="1:1" hidden="1">
      <c r="A28873" s="5"/>
    </row>
    <row r="28874" spans="1:1" hidden="1">
      <c r="A28874" s="5"/>
    </row>
    <row r="28875" spans="1:1" hidden="1">
      <c r="A28875" s="5"/>
    </row>
    <row r="28876" spans="1:1" hidden="1">
      <c r="A28876" s="5"/>
    </row>
    <row r="28877" spans="1:1" hidden="1">
      <c r="A28877" s="5"/>
    </row>
    <row r="28878" spans="1:1" hidden="1">
      <c r="A28878" s="5"/>
    </row>
    <row r="28879" spans="1:1" hidden="1">
      <c r="A28879" s="5"/>
    </row>
    <row r="28880" spans="1:1" hidden="1">
      <c r="A28880" s="5"/>
    </row>
    <row r="28881" spans="1:1" hidden="1">
      <c r="A28881" s="5"/>
    </row>
    <row r="28882" spans="1:1" hidden="1">
      <c r="A28882" s="5"/>
    </row>
    <row r="28883" spans="1:1" hidden="1">
      <c r="A28883" s="5"/>
    </row>
    <row r="28884" spans="1:1" hidden="1">
      <c r="A28884" s="5"/>
    </row>
    <row r="28885" spans="1:1" hidden="1">
      <c r="A28885" s="5"/>
    </row>
    <row r="28886" spans="1:1" hidden="1">
      <c r="A28886" s="5"/>
    </row>
    <row r="28887" spans="1:1" hidden="1">
      <c r="A28887" s="5"/>
    </row>
    <row r="28888" spans="1:1" hidden="1">
      <c r="A28888" s="5"/>
    </row>
    <row r="28889" spans="1:1" hidden="1">
      <c r="A28889" s="5"/>
    </row>
    <row r="28890" spans="1:1" hidden="1">
      <c r="A28890" s="5"/>
    </row>
    <row r="28891" spans="1:1" hidden="1">
      <c r="A28891" s="5"/>
    </row>
    <row r="28892" spans="1:1" hidden="1">
      <c r="A28892" s="5"/>
    </row>
    <row r="28893" spans="1:1" hidden="1">
      <c r="A28893" s="5"/>
    </row>
    <row r="28894" spans="1:1" hidden="1">
      <c r="A28894" s="5"/>
    </row>
    <row r="28895" spans="1:1" hidden="1">
      <c r="A28895" s="5"/>
    </row>
    <row r="28896" spans="1:1" hidden="1">
      <c r="A28896" s="5"/>
    </row>
    <row r="28897" spans="1:1" hidden="1">
      <c r="A28897" s="5"/>
    </row>
    <row r="28898" spans="1:1" hidden="1">
      <c r="A28898" s="5"/>
    </row>
    <row r="28899" spans="1:1" hidden="1">
      <c r="A28899" s="5"/>
    </row>
    <row r="28900" spans="1:1" hidden="1">
      <c r="A28900" s="5"/>
    </row>
    <row r="28901" spans="1:1" hidden="1">
      <c r="A28901" s="5"/>
    </row>
    <row r="28902" spans="1:1" hidden="1">
      <c r="A28902" s="5"/>
    </row>
    <row r="28903" spans="1:1" hidden="1">
      <c r="A28903" s="5"/>
    </row>
    <row r="28904" spans="1:1" hidden="1">
      <c r="A28904" s="5"/>
    </row>
    <row r="28905" spans="1:1" hidden="1">
      <c r="A28905" s="5"/>
    </row>
    <row r="28906" spans="1:1" hidden="1">
      <c r="A28906" s="5"/>
    </row>
    <row r="28907" spans="1:1" hidden="1">
      <c r="A28907" s="5"/>
    </row>
    <row r="28908" spans="1:1" hidden="1">
      <c r="A28908" s="5"/>
    </row>
    <row r="28909" spans="1:1" hidden="1">
      <c r="A28909" s="5"/>
    </row>
    <row r="28910" spans="1:1" hidden="1">
      <c r="A28910" s="5"/>
    </row>
    <row r="28911" spans="1:1" hidden="1">
      <c r="A28911" s="5"/>
    </row>
    <row r="28912" spans="1:1" hidden="1">
      <c r="A28912" s="5"/>
    </row>
    <row r="28913" spans="1:1" hidden="1">
      <c r="A28913" s="5"/>
    </row>
    <row r="28914" spans="1:1" hidden="1">
      <c r="A28914" s="5"/>
    </row>
    <row r="28915" spans="1:1" hidden="1">
      <c r="A28915" s="5"/>
    </row>
    <row r="28916" spans="1:1" hidden="1">
      <c r="A28916" s="5"/>
    </row>
    <row r="28917" spans="1:1" hidden="1">
      <c r="A28917" s="5"/>
    </row>
    <row r="28918" spans="1:1" hidden="1">
      <c r="A28918" s="5"/>
    </row>
    <row r="28919" spans="1:1" hidden="1">
      <c r="A28919" s="5"/>
    </row>
    <row r="28920" spans="1:1" hidden="1">
      <c r="A28920" s="5"/>
    </row>
    <row r="28921" spans="1:1" hidden="1">
      <c r="A28921" s="5"/>
    </row>
    <row r="28922" spans="1:1" hidden="1">
      <c r="A28922" s="5"/>
    </row>
    <row r="28923" spans="1:1" hidden="1">
      <c r="A28923" s="5"/>
    </row>
    <row r="28924" spans="1:1" hidden="1">
      <c r="A28924" s="5"/>
    </row>
    <row r="28925" spans="1:1" hidden="1">
      <c r="A28925" s="5"/>
    </row>
    <row r="28926" spans="1:1" hidden="1">
      <c r="A28926" s="5"/>
    </row>
    <row r="28927" spans="1:1" hidden="1">
      <c r="A28927" s="5"/>
    </row>
    <row r="28928" spans="1:1" hidden="1">
      <c r="A28928" s="5"/>
    </row>
    <row r="28929" spans="1:1" hidden="1">
      <c r="A28929" s="5"/>
    </row>
    <row r="28930" spans="1:1" hidden="1">
      <c r="A28930" s="5"/>
    </row>
    <row r="28931" spans="1:1" hidden="1">
      <c r="A28931" s="5"/>
    </row>
    <row r="28932" spans="1:1" hidden="1">
      <c r="A28932" s="5"/>
    </row>
    <row r="28933" spans="1:1" hidden="1">
      <c r="A28933" s="5"/>
    </row>
    <row r="28934" spans="1:1" hidden="1">
      <c r="A28934" s="5"/>
    </row>
    <row r="28935" spans="1:1" hidden="1">
      <c r="A28935" s="5"/>
    </row>
    <row r="28936" spans="1:1" hidden="1">
      <c r="A28936" s="5"/>
    </row>
    <row r="28937" spans="1:1" hidden="1">
      <c r="A28937" s="5"/>
    </row>
    <row r="28938" spans="1:1" hidden="1">
      <c r="A28938" s="5"/>
    </row>
    <row r="28939" spans="1:1" hidden="1">
      <c r="A28939" s="5"/>
    </row>
    <row r="28940" spans="1:1" hidden="1">
      <c r="A28940" s="5"/>
    </row>
    <row r="28941" spans="1:1" hidden="1">
      <c r="A28941" s="5"/>
    </row>
    <row r="28942" spans="1:1" hidden="1">
      <c r="A28942" s="5"/>
    </row>
    <row r="28943" spans="1:1" hidden="1">
      <c r="A28943" s="5"/>
    </row>
    <row r="28944" spans="1:1" hidden="1">
      <c r="A28944" s="5"/>
    </row>
    <row r="28945" spans="1:1" hidden="1">
      <c r="A28945" s="5"/>
    </row>
    <row r="28946" spans="1:1" hidden="1">
      <c r="A28946" s="5"/>
    </row>
    <row r="28947" spans="1:1" hidden="1">
      <c r="A28947" s="5"/>
    </row>
    <row r="28948" spans="1:1" hidden="1">
      <c r="A28948" s="5"/>
    </row>
    <row r="28949" spans="1:1" hidden="1">
      <c r="A28949" s="5"/>
    </row>
    <row r="28950" spans="1:1" hidden="1">
      <c r="A28950" s="5"/>
    </row>
    <row r="28951" spans="1:1" hidden="1">
      <c r="A28951" s="5"/>
    </row>
    <row r="28952" spans="1:1" hidden="1">
      <c r="A28952" s="5"/>
    </row>
    <row r="28953" spans="1:1" hidden="1">
      <c r="A28953" s="5"/>
    </row>
    <row r="28954" spans="1:1" hidden="1">
      <c r="A28954" s="5"/>
    </row>
    <row r="28955" spans="1:1" hidden="1">
      <c r="A28955" s="5"/>
    </row>
    <row r="28956" spans="1:1" hidden="1">
      <c r="A28956" s="5"/>
    </row>
    <row r="28957" spans="1:1" hidden="1">
      <c r="A28957" s="5"/>
    </row>
    <row r="28958" spans="1:1" hidden="1">
      <c r="A28958" s="5"/>
    </row>
    <row r="28959" spans="1:1" hidden="1">
      <c r="A28959" s="5"/>
    </row>
    <row r="28960" spans="1:1" hidden="1">
      <c r="A28960" s="5"/>
    </row>
    <row r="28961" spans="1:1" hidden="1">
      <c r="A28961" s="5"/>
    </row>
    <row r="28962" spans="1:1" hidden="1">
      <c r="A28962" s="5"/>
    </row>
    <row r="28963" spans="1:1" hidden="1">
      <c r="A28963" s="5"/>
    </row>
    <row r="28964" spans="1:1" hidden="1">
      <c r="A28964" s="5"/>
    </row>
    <row r="28965" spans="1:1" hidden="1">
      <c r="A28965" s="5"/>
    </row>
    <row r="28966" spans="1:1" hidden="1">
      <c r="A28966" s="5"/>
    </row>
    <row r="28967" spans="1:1" hidden="1">
      <c r="A28967" s="5"/>
    </row>
    <row r="28968" spans="1:1" hidden="1">
      <c r="A28968" s="5"/>
    </row>
    <row r="28969" spans="1:1" hidden="1">
      <c r="A28969" s="5"/>
    </row>
    <row r="28970" spans="1:1" hidden="1">
      <c r="A28970" s="5"/>
    </row>
    <row r="28971" spans="1:1" hidden="1">
      <c r="A28971" s="5"/>
    </row>
    <row r="28972" spans="1:1" hidden="1">
      <c r="A28972" s="5"/>
    </row>
    <row r="28973" spans="1:1" hidden="1">
      <c r="A28973" s="5"/>
    </row>
    <row r="28974" spans="1:1" hidden="1">
      <c r="A28974" s="5"/>
    </row>
    <row r="28975" spans="1:1" hidden="1">
      <c r="A28975" s="5"/>
    </row>
    <row r="28976" spans="1:1" hidden="1">
      <c r="A28976" s="5"/>
    </row>
    <row r="28977" spans="1:1" hidden="1">
      <c r="A28977" s="5"/>
    </row>
    <row r="28978" spans="1:1" hidden="1">
      <c r="A28978" s="5"/>
    </row>
    <row r="28979" spans="1:1" hidden="1">
      <c r="A28979" s="5"/>
    </row>
    <row r="28980" spans="1:1" hidden="1">
      <c r="A28980" s="5"/>
    </row>
    <row r="28981" spans="1:1" hidden="1">
      <c r="A28981" s="5"/>
    </row>
    <row r="28982" spans="1:1" hidden="1">
      <c r="A28982" s="5"/>
    </row>
    <row r="28983" spans="1:1" hidden="1">
      <c r="A28983" s="5"/>
    </row>
    <row r="28984" spans="1:1" hidden="1">
      <c r="A28984" s="5"/>
    </row>
    <row r="28985" spans="1:1" hidden="1">
      <c r="A28985" s="5"/>
    </row>
    <row r="28986" spans="1:1" hidden="1">
      <c r="A28986" s="5"/>
    </row>
    <row r="28987" spans="1:1" hidden="1">
      <c r="A28987" s="5"/>
    </row>
    <row r="28988" spans="1:1" hidden="1">
      <c r="A28988" s="5"/>
    </row>
    <row r="28989" spans="1:1" hidden="1">
      <c r="A28989" s="5"/>
    </row>
    <row r="28990" spans="1:1" hidden="1">
      <c r="A28990" s="5"/>
    </row>
    <row r="28991" spans="1:1" hidden="1">
      <c r="A28991" s="5"/>
    </row>
    <row r="28992" spans="1:1" hidden="1">
      <c r="A28992" s="5"/>
    </row>
    <row r="28993" spans="1:1" hidden="1">
      <c r="A28993" s="5"/>
    </row>
    <row r="28994" spans="1:1" hidden="1">
      <c r="A28994" s="5"/>
    </row>
    <row r="28995" spans="1:1" hidden="1">
      <c r="A28995" s="5"/>
    </row>
    <row r="28996" spans="1:1" hidden="1">
      <c r="A28996" s="5"/>
    </row>
    <row r="28997" spans="1:1" hidden="1">
      <c r="A28997" s="5"/>
    </row>
    <row r="28998" spans="1:1" hidden="1">
      <c r="A28998" s="5"/>
    </row>
    <row r="28999" spans="1:1" hidden="1">
      <c r="A28999" s="5"/>
    </row>
    <row r="29000" spans="1:1" hidden="1">
      <c r="A29000" s="5"/>
    </row>
    <row r="29001" spans="1:1" hidden="1">
      <c r="A29001" s="5"/>
    </row>
    <row r="29002" spans="1:1" hidden="1">
      <c r="A29002" s="5"/>
    </row>
    <row r="29003" spans="1:1" hidden="1">
      <c r="A29003" s="5"/>
    </row>
    <row r="29004" spans="1:1" hidden="1">
      <c r="A29004" s="5"/>
    </row>
    <row r="29005" spans="1:1" hidden="1">
      <c r="A29005" s="5"/>
    </row>
    <row r="29006" spans="1:1" hidden="1">
      <c r="A29006" s="5"/>
    </row>
    <row r="29007" spans="1:1" hidden="1">
      <c r="A29007" s="5"/>
    </row>
    <row r="29008" spans="1:1" hidden="1">
      <c r="A29008" s="5"/>
    </row>
    <row r="29009" spans="1:1" hidden="1">
      <c r="A29009" s="5"/>
    </row>
    <row r="29010" spans="1:1" hidden="1">
      <c r="A29010" s="5"/>
    </row>
    <row r="29011" spans="1:1" hidden="1">
      <c r="A29011" s="5"/>
    </row>
    <row r="29012" spans="1:1" hidden="1">
      <c r="A29012" s="5"/>
    </row>
    <row r="29013" spans="1:1" hidden="1">
      <c r="A29013" s="5"/>
    </row>
    <row r="29014" spans="1:1" hidden="1">
      <c r="A29014" s="5"/>
    </row>
    <row r="29015" spans="1:1" hidden="1">
      <c r="A29015" s="5"/>
    </row>
    <row r="29016" spans="1:1" hidden="1">
      <c r="A29016" s="5"/>
    </row>
    <row r="29017" spans="1:1" hidden="1">
      <c r="A29017" s="5"/>
    </row>
    <row r="29018" spans="1:1" hidden="1">
      <c r="A29018" s="5"/>
    </row>
    <row r="29019" spans="1:1" hidden="1">
      <c r="A29019" s="5"/>
    </row>
    <row r="29020" spans="1:1" hidden="1">
      <c r="A29020" s="5"/>
    </row>
    <row r="29021" spans="1:1" hidden="1">
      <c r="A29021" s="5"/>
    </row>
    <row r="29022" spans="1:1" hidden="1">
      <c r="A29022" s="5"/>
    </row>
    <row r="29023" spans="1:1" hidden="1">
      <c r="A29023" s="5"/>
    </row>
    <row r="29024" spans="1:1" hidden="1">
      <c r="A29024" s="5"/>
    </row>
    <row r="29025" spans="1:1" hidden="1">
      <c r="A29025" s="5"/>
    </row>
    <row r="29026" spans="1:1" hidden="1">
      <c r="A29026" s="5"/>
    </row>
    <row r="29027" spans="1:1" hidden="1">
      <c r="A29027" s="5"/>
    </row>
    <row r="29028" spans="1:1" hidden="1">
      <c r="A29028" s="5"/>
    </row>
    <row r="29029" spans="1:1" hidden="1">
      <c r="A29029" s="5"/>
    </row>
    <row r="29030" spans="1:1" hidden="1">
      <c r="A29030" s="5"/>
    </row>
    <row r="29031" spans="1:1" hidden="1">
      <c r="A29031" s="5"/>
    </row>
    <row r="29032" spans="1:1" hidden="1">
      <c r="A29032" s="5"/>
    </row>
    <row r="29033" spans="1:1" hidden="1">
      <c r="A29033" s="5"/>
    </row>
    <row r="29034" spans="1:1" hidden="1">
      <c r="A29034" s="5"/>
    </row>
    <row r="29035" spans="1:1" hidden="1">
      <c r="A29035" s="5"/>
    </row>
    <row r="29036" spans="1:1" hidden="1">
      <c r="A29036" s="5"/>
    </row>
    <row r="29037" spans="1:1" hidden="1">
      <c r="A29037" s="5"/>
    </row>
    <row r="29038" spans="1:1" hidden="1">
      <c r="A29038" s="5"/>
    </row>
    <row r="29039" spans="1:1" hidden="1">
      <c r="A29039" s="5"/>
    </row>
    <row r="29040" spans="1:1" hidden="1">
      <c r="A29040" s="5"/>
    </row>
    <row r="29041" spans="1:1" hidden="1">
      <c r="A29041" s="5"/>
    </row>
    <row r="29042" spans="1:1" hidden="1">
      <c r="A29042" s="5"/>
    </row>
    <row r="29043" spans="1:1" hidden="1">
      <c r="A29043" s="5"/>
    </row>
    <row r="29044" spans="1:1" hidden="1">
      <c r="A29044" s="5"/>
    </row>
    <row r="29045" spans="1:1" hidden="1">
      <c r="A29045" s="5"/>
    </row>
    <row r="29046" spans="1:1" hidden="1">
      <c r="A29046" s="5"/>
    </row>
    <row r="29047" spans="1:1" hidden="1">
      <c r="A29047" s="5"/>
    </row>
    <row r="29048" spans="1:1" hidden="1">
      <c r="A29048" s="5"/>
    </row>
    <row r="29049" spans="1:1" hidden="1">
      <c r="A29049" s="5"/>
    </row>
    <row r="29050" spans="1:1" hidden="1">
      <c r="A29050" s="5"/>
    </row>
    <row r="29051" spans="1:1" hidden="1">
      <c r="A29051" s="5"/>
    </row>
    <row r="29052" spans="1:1" hidden="1">
      <c r="A29052" s="5"/>
    </row>
    <row r="29053" spans="1:1" hidden="1">
      <c r="A29053" s="5"/>
    </row>
    <row r="29054" spans="1:1" hidden="1">
      <c r="A29054" s="5"/>
    </row>
    <row r="29055" spans="1:1" hidden="1">
      <c r="A29055" s="5"/>
    </row>
    <row r="29056" spans="1:1" hidden="1">
      <c r="A29056" s="5"/>
    </row>
    <row r="29057" spans="1:1" hidden="1">
      <c r="A29057" s="5"/>
    </row>
    <row r="29058" spans="1:1" hidden="1">
      <c r="A29058" s="5"/>
    </row>
    <row r="29059" spans="1:1" hidden="1">
      <c r="A29059" s="5"/>
    </row>
    <row r="29060" spans="1:1" hidden="1">
      <c r="A29060" s="5"/>
    </row>
    <row r="29061" spans="1:1" hidden="1">
      <c r="A29061" s="5"/>
    </row>
    <row r="29062" spans="1:1" hidden="1">
      <c r="A29062" s="5"/>
    </row>
    <row r="29063" spans="1:1" hidden="1">
      <c r="A29063" s="5"/>
    </row>
    <row r="29064" spans="1:1" hidden="1">
      <c r="A29064" s="5"/>
    </row>
    <row r="29065" spans="1:1" hidden="1">
      <c r="A29065" s="5"/>
    </row>
    <row r="29066" spans="1:1" hidden="1">
      <c r="A29066" s="5"/>
    </row>
    <row r="29067" spans="1:1" hidden="1">
      <c r="A29067" s="5"/>
    </row>
    <row r="29068" spans="1:1" hidden="1">
      <c r="A29068" s="5"/>
    </row>
    <row r="29069" spans="1:1" hidden="1">
      <c r="A29069" s="5"/>
    </row>
    <row r="29070" spans="1:1" hidden="1">
      <c r="A29070" s="5"/>
    </row>
    <row r="29071" spans="1:1" hidden="1">
      <c r="A29071" s="5"/>
    </row>
    <row r="29072" spans="1:1" hidden="1">
      <c r="A29072" s="5"/>
    </row>
    <row r="29073" spans="1:1" hidden="1">
      <c r="A29073" s="5"/>
    </row>
    <row r="29074" spans="1:1" hidden="1">
      <c r="A29074" s="5"/>
    </row>
    <row r="29075" spans="1:1" hidden="1">
      <c r="A29075" s="5"/>
    </row>
    <row r="29076" spans="1:1" hidden="1">
      <c r="A29076" s="5"/>
    </row>
    <row r="29077" spans="1:1" hidden="1">
      <c r="A29077" s="5"/>
    </row>
    <row r="29078" spans="1:1" hidden="1">
      <c r="A29078" s="5"/>
    </row>
    <row r="29079" spans="1:1" hidden="1">
      <c r="A29079" s="5"/>
    </row>
    <row r="29080" spans="1:1" hidden="1">
      <c r="A29080" s="5"/>
    </row>
    <row r="29081" spans="1:1" hidden="1">
      <c r="A29081" s="5"/>
    </row>
    <row r="29082" spans="1:1" hidden="1">
      <c r="A29082" s="5"/>
    </row>
    <row r="29083" spans="1:1" hidden="1">
      <c r="A29083" s="5"/>
    </row>
    <row r="29084" spans="1:1" hidden="1">
      <c r="A29084" s="5"/>
    </row>
    <row r="29085" spans="1:1" hidden="1">
      <c r="A29085" s="5"/>
    </row>
    <row r="29086" spans="1:1" hidden="1">
      <c r="A29086" s="5"/>
    </row>
    <row r="29087" spans="1:1" hidden="1">
      <c r="A29087" s="5"/>
    </row>
    <row r="29088" spans="1:1" hidden="1">
      <c r="A29088" s="5"/>
    </row>
    <row r="29089" spans="1:1" hidden="1">
      <c r="A29089" s="5"/>
    </row>
    <row r="29090" spans="1:1" hidden="1">
      <c r="A29090" s="5"/>
    </row>
    <row r="29091" spans="1:1" hidden="1">
      <c r="A29091" s="5"/>
    </row>
    <row r="29092" spans="1:1" hidden="1">
      <c r="A29092" s="5"/>
    </row>
    <row r="29093" spans="1:1" hidden="1">
      <c r="A29093" s="5"/>
    </row>
    <row r="29094" spans="1:1" hidden="1">
      <c r="A29094" s="5"/>
    </row>
    <row r="29095" spans="1:1" hidden="1">
      <c r="A29095" s="5"/>
    </row>
    <row r="29096" spans="1:1" hidden="1">
      <c r="A29096" s="5"/>
    </row>
    <row r="29097" spans="1:1" hidden="1">
      <c r="A29097" s="5"/>
    </row>
    <row r="29098" spans="1:1" hidden="1">
      <c r="A29098" s="5"/>
    </row>
    <row r="29099" spans="1:1" hidden="1">
      <c r="A29099" s="5"/>
    </row>
    <row r="29100" spans="1:1" hidden="1">
      <c r="A29100" s="5"/>
    </row>
    <row r="29101" spans="1:1" hidden="1">
      <c r="A29101" s="5"/>
    </row>
    <row r="29102" spans="1:1" hidden="1">
      <c r="A29102" s="5"/>
    </row>
    <row r="29103" spans="1:1" hidden="1">
      <c r="A29103" s="5"/>
    </row>
    <row r="29104" spans="1:1" hidden="1">
      <c r="A29104" s="5"/>
    </row>
    <row r="29105" spans="1:1" hidden="1">
      <c r="A29105" s="5"/>
    </row>
    <row r="29106" spans="1:1" hidden="1">
      <c r="A29106" s="5"/>
    </row>
    <row r="29107" spans="1:1" hidden="1">
      <c r="A29107" s="5"/>
    </row>
    <row r="29108" spans="1:1" hidden="1">
      <c r="A29108" s="5"/>
    </row>
    <row r="29109" spans="1:1" hidden="1">
      <c r="A29109" s="5"/>
    </row>
    <row r="29110" spans="1:1" hidden="1">
      <c r="A29110" s="5"/>
    </row>
    <row r="29111" spans="1:1" hidden="1">
      <c r="A29111" s="5"/>
    </row>
    <row r="29112" spans="1:1" hidden="1">
      <c r="A29112" s="5"/>
    </row>
    <row r="29113" spans="1:1" hidden="1">
      <c r="A29113" s="5"/>
    </row>
    <row r="29114" spans="1:1" hidden="1">
      <c r="A29114" s="5"/>
    </row>
    <row r="29115" spans="1:1" hidden="1">
      <c r="A29115" s="5"/>
    </row>
    <row r="29116" spans="1:1" hidden="1">
      <c r="A29116" s="5"/>
    </row>
    <row r="29117" spans="1:1" hidden="1">
      <c r="A29117" s="5"/>
    </row>
    <row r="29118" spans="1:1" hidden="1">
      <c r="A29118" s="5"/>
    </row>
    <row r="29119" spans="1:1" hidden="1">
      <c r="A29119" s="5"/>
    </row>
    <row r="29120" spans="1:1" hidden="1">
      <c r="A29120" s="5"/>
    </row>
    <row r="29121" spans="1:1" hidden="1">
      <c r="A29121" s="5"/>
    </row>
    <row r="29122" spans="1:1" hidden="1">
      <c r="A29122" s="5"/>
    </row>
    <row r="29123" spans="1:1" hidden="1">
      <c r="A29123" s="5"/>
    </row>
    <row r="29124" spans="1:1" hidden="1">
      <c r="A29124" s="5"/>
    </row>
    <row r="29125" spans="1:1" hidden="1">
      <c r="A29125" s="5"/>
    </row>
    <row r="29126" spans="1:1" hidden="1">
      <c r="A29126" s="5"/>
    </row>
    <row r="29127" spans="1:1" hidden="1">
      <c r="A29127" s="5"/>
    </row>
    <row r="29128" spans="1:1" hidden="1">
      <c r="A29128" s="5"/>
    </row>
    <row r="29129" spans="1:1" hidden="1">
      <c r="A29129" s="5"/>
    </row>
    <row r="29130" spans="1:1" hidden="1">
      <c r="A29130" s="5"/>
    </row>
    <row r="29131" spans="1:1" hidden="1">
      <c r="A29131" s="5"/>
    </row>
    <row r="29132" spans="1:1" hidden="1">
      <c r="A29132" s="5"/>
    </row>
    <row r="29133" spans="1:1" hidden="1">
      <c r="A29133" s="5"/>
    </row>
    <row r="29134" spans="1:1" hidden="1">
      <c r="A29134" s="5"/>
    </row>
    <row r="29135" spans="1:1" hidden="1">
      <c r="A29135" s="5"/>
    </row>
    <row r="29136" spans="1:1" hidden="1">
      <c r="A29136" s="5"/>
    </row>
    <row r="29137" spans="1:1" hidden="1">
      <c r="A29137" s="5"/>
    </row>
    <row r="29138" spans="1:1" hidden="1">
      <c r="A29138" s="5"/>
    </row>
    <row r="29139" spans="1:1" hidden="1">
      <c r="A29139" s="5"/>
    </row>
    <row r="29140" spans="1:1" hidden="1">
      <c r="A29140" s="5"/>
    </row>
    <row r="29141" spans="1:1" hidden="1">
      <c r="A29141" s="5"/>
    </row>
    <row r="29142" spans="1:1" hidden="1">
      <c r="A29142" s="5"/>
    </row>
    <row r="29143" spans="1:1" hidden="1">
      <c r="A29143" s="5"/>
    </row>
    <row r="29144" spans="1:1" hidden="1">
      <c r="A29144" s="5"/>
    </row>
    <row r="29145" spans="1:1" hidden="1">
      <c r="A29145" s="5"/>
    </row>
    <row r="29146" spans="1:1" hidden="1">
      <c r="A29146" s="5"/>
    </row>
    <row r="29147" spans="1:1" hidden="1">
      <c r="A29147" s="5"/>
    </row>
    <row r="29148" spans="1:1" hidden="1">
      <c r="A29148" s="5"/>
    </row>
    <row r="29149" spans="1:1" hidden="1">
      <c r="A29149" s="5"/>
    </row>
    <row r="29150" spans="1:1" hidden="1">
      <c r="A29150" s="5"/>
    </row>
    <row r="29151" spans="1:1" hidden="1">
      <c r="A29151" s="5"/>
    </row>
    <row r="29152" spans="1:1" hidden="1">
      <c r="A29152" s="5"/>
    </row>
    <row r="29153" spans="1:1" hidden="1">
      <c r="A29153" s="5"/>
    </row>
    <row r="29154" spans="1:1" hidden="1">
      <c r="A29154" s="5"/>
    </row>
    <row r="29155" spans="1:1" hidden="1">
      <c r="A29155" s="5"/>
    </row>
    <row r="29156" spans="1:1" hidden="1">
      <c r="A29156" s="5"/>
    </row>
    <row r="29157" spans="1:1" hidden="1">
      <c r="A29157" s="5"/>
    </row>
    <row r="29158" spans="1:1" hidden="1">
      <c r="A29158" s="5"/>
    </row>
    <row r="29159" spans="1:1" hidden="1">
      <c r="A29159" s="5"/>
    </row>
    <row r="29160" spans="1:1" hidden="1">
      <c r="A29160" s="5"/>
    </row>
    <row r="29161" spans="1:1" hidden="1">
      <c r="A29161" s="5"/>
    </row>
    <row r="29162" spans="1:1" hidden="1">
      <c r="A29162" s="5"/>
    </row>
    <row r="29163" spans="1:1" hidden="1">
      <c r="A29163" s="5"/>
    </row>
    <row r="29164" spans="1:1" hidden="1">
      <c r="A29164" s="5"/>
    </row>
    <row r="29165" spans="1:1" hidden="1">
      <c r="A29165" s="5"/>
    </row>
    <row r="29166" spans="1:1" hidden="1">
      <c r="A29166" s="5"/>
    </row>
    <row r="29167" spans="1:1" hidden="1">
      <c r="A29167" s="5"/>
    </row>
    <row r="29168" spans="1:1" hidden="1">
      <c r="A29168" s="5"/>
    </row>
    <row r="29169" spans="1:1" hidden="1">
      <c r="A29169" s="5"/>
    </row>
    <row r="29170" spans="1:1" hidden="1">
      <c r="A29170" s="5"/>
    </row>
    <row r="29171" spans="1:1" hidden="1">
      <c r="A29171" s="5"/>
    </row>
    <row r="29172" spans="1:1" hidden="1">
      <c r="A29172" s="5"/>
    </row>
    <row r="29173" spans="1:1" hidden="1">
      <c r="A29173" s="5"/>
    </row>
    <row r="29174" spans="1:1" hidden="1">
      <c r="A29174" s="5"/>
    </row>
    <row r="29175" spans="1:1" hidden="1">
      <c r="A29175" s="5"/>
    </row>
    <row r="29176" spans="1:1" hidden="1">
      <c r="A29176" s="5"/>
    </row>
    <row r="29177" spans="1:1" hidden="1">
      <c r="A29177" s="5"/>
    </row>
    <row r="29178" spans="1:1" hidden="1">
      <c r="A29178" s="5"/>
    </row>
    <row r="29179" spans="1:1" hidden="1">
      <c r="A29179" s="5"/>
    </row>
    <row r="29180" spans="1:1" hidden="1">
      <c r="A29180" s="5"/>
    </row>
    <row r="29181" spans="1:1" hidden="1">
      <c r="A29181" s="5"/>
    </row>
    <row r="29182" spans="1:1" hidden="1">
      <c r="A29182" s="5"/>
    </row>
    <row r="29183" spans="1:1" hidden="1">
      <c r="A29183" s="5"/>
    </row>
    <row r="29184" spans="1:1" hidden="1">
      <c r="A29184" s="5"/>
    </row>
    <row r="29185" spans="1:1" hidden="1">
      <c r="A29185" s="5"/>
    </row>
    <row r="29186" spans="1:1" hidden="1">
      <c r="A29186" s="5"/>
    </row>
    <row r="29187" spans="1:1" hidden="1">
      <c r="A29187" s="5"/>
    </row>
    <row r="29188" spans="1:1" hidden="1">
      <c r="A29188" s="5"/>
    </row>
    <row r="29189" spans="1:1" hidden="1">
      <c r="A29189" s="5"/>
    </row>
    <row r="29190" spans="1:1" hidden="1">
      <c r="A29190" s="5"/>
    </row>
    <row r="29191" spans="1:1" hidden="1">
      <c r="A29191" s="5"/>
    </row>
    <row r="29192" spans="1:1" hidden="1">
      <c r="A29192" s="5"/>
    </row>
    <row r="29193" spans="1:1" hidden="1">
      <c r="A29193" s="5"/>
    </row>
    <row r="29194" spans="1:1" hidden="1">
      <c r="A29194" s="5"/>
    </row>
    <row r="29195" spans="1:1" hidden="1">
      <c r="A29195" s="5"/>
    </row>
    <row r="29196" spans="1:1" hidden="1">
      <c r="A29196" s="5"/>
    </row>
    <row r="29197" spans="1:1" hidden="1">
      <c r="A29197" s="5"/>
    </row>
    <row r="29198" spans="1:1" hidden="1">
      <c r="A29198" s="5"/>
    </row>
    <row r="29199" spans="1:1" hidden="1">
      <c r="A29199" s="5"/>
    </row>
    <row r="29200" spans="1:1" hidden="1">
      <c r="A29200" s="5"/>
    </row>
    <row r="29201" spans="1:1" hidden="1">
      <c r="A29201" s="5"/>
    </row>
    <row r="29202" spans="1:1" hidden="1">
      <c r="A29202" s="5"/>
    </row>
    <row r="29203" spans="1:1" hidden="1">
      <c r="A29203" s="5"/>
    </row>
    <row r="29204" spans="1:1" hidden="1">
      <c r="A29204" s="5"/>
    </row>
    <row r="29205" spans="1:1" hidden="1">
      <c r="A29205" s="5"/>
    </row>
    <row r="29206" spans="1:1" hidden="1">
      <c r="A29206" s="5"/>
    </row>
    <row r="29207" spans="1:1" hidden="1">
      <c r="A29207" s="5"/>
    </row>
    <row r="29208" spans="1:1" hidden="1">
      <c r="A29208" s="5"/>
    </row>
    <row r="29209" spans="1:1" hidden="1">
      <c r="A29209" s="5"/>
    </row>
    <row r="29210" spans="1:1" hidden="1">
      <c r="A29210" s="5"/>
    </row>
    <row r="29211" spans="1:1" hidden="1">
      <c r="A29211" s="5"/>
    </row>
    <row r="29212" spans="1:1" hidden="1">
      <c r="A29212" s="5"/>
    </row>
    <row r="29213" spans="1:1" hidden="1">
      <c r="A29213" s="5"/>
    </row>
    <row r="29214" spans="1:1" hidden="1">
      <c r="A29214" s="5"/>
    </row>
    <row r="29215" spans="1:1" hidden="1">
      <c r="A29215" s="5"/>
    </row>
    <row r="29216" spans="1:1" hidden="1">
      <c r="A29216" s="5"/>
    </row>
    <row r="29217" spans="1:1" hidden="1">
      <c r="A29217" s="5"/>
    </row>
    <row r="29218" spans="1:1" hidden="1">
      <c r="A29218" s="5"/>
    </row>
    <row r="29219" spans="1:1" hidden="1">
      <c r="A29219" s="5"/>
    </row>
    <row r="29220" spans="1:1" hidden="1">
      <c r="A29220" s="5"/>
    </row>
    <row r="29221" spans="1:1" hidden="1">
      <c r="A29221" s="5"/>
    </row>
    <row r="29222" spans="1:1" hidden="1">
      <c r="A29222" s="5"/>
    </row>
    <row r="29223" spans="1:1" hidden="1">
      <c r="A29223" s="5"/>
    </row>
    <row r="29224" spans="1:1" hidden="1">
      <c r="A29224" s="5"/>
    </row>
    <row r="29225" spans="1:1" hidden="1">
      <c r="A29225" s="5"/>
    </row>
    <row r="29226" spans="1:1" hidden="1">
      <c r="A29226" s="5"/>
    </row>
    <row r="29227" spans="1:1" hidden="1">
      <c r="A29227" s="5"/>
    </row>
    <row r="29228" spans="1:1" hidden="1">
      <c r="A29228" s="5"/>
    </row>
    <row r="29229" spans="1:1" hidden="1">
      <c r="A29229" s="5"/>
    </row>
    <row r="29230" spans="1:1" hidden="1">
      <c r="A29230" s="5"/>
    </row>
    <row r="29231" spans="1:1" hidden="1">
      <c r="A29231" s="5"/>
    </row>
    <row r="29232" spans="1:1" hidden="1">
      <c r="A29232" s="5"/>
    </row>
    <row r="29233" spans="1:1" hidden="1">
      <c r="A29233" s="5"/>
    </row>
    <row r="29234" spans="1:1" hidden="1">
      <c r="A29234" s="5"/>
    </row>
    <row r="29235" spans="1:1" hidden="1">
      <c r="A29235" s="5"/>
    </row>
    <row r="29236" spans="1:1" hidden="1">
      <c r="A29236" s="5"/>
    </row>
    <row r="29237" spans="1:1" hidden="1">
      <c r="A29237" s="5"/>
    </row>
    <row r="29238" spans="1:1" hidden="1">
      <c r="A29238" s="5"/>
    </row>
    <row r="29239" spans="1:1" hidden="1">
      <c r="A29239" s="5"/>
    </row>
    <row r="29240" spans="1:1" hidden="1">
      <c r="A29240" s="5"/>
    </row>
    <row r="29241" spans="1:1" hidden="1">
      <c r="A29241" s="5"/>
    </row>
    <row r="29242" spans="1:1" hidden="1">
      <c r="A29242" s="5"/>
    </row>
    <row r="29243" spans="1:1" hidden="1">
      <c r="A29243" s="5"/>
    </row>
    <row r="29244" spans="1:1" hidden="1">
      <c r="A29244" s="5"/>
    </row>
    <row r="29245" spans="1:1" hidden="1">
      <c r="A29245" s="5"/>
    </row>
    <row r="29246" spans="1:1" hidden="1">
      <c r="A29246" s="5"/>
    </row>
    <row r="29247" spans="1:1" hidden="1">
      <c r="A29247" s="5"/>
    </row>
    <row r="29248" spans="1:1" hidden="1">
      <c r="A29248" s="5"/>
    </row>
    <row r="29249" spans="1:1" hidden="1">
      <c r="A29249" s="5"/>
    </row>
    <row r="29250" spans="1:1" hidden="1">
      <c r="A29250" s="5"/>
    </row>
    <row r="29251" spans="1:1" hidden="1">
      <c r="A29251" s="5"/>
    </row>
    <row r="29252" spans="1:1" hidden="1">
      <c r="A29252" s="5"/>
    </row>
    <row r="29253" spans="1:1" hidden="1">
      <c r="A29253" s="5"/>
    </row>
    <row r="29254" spans="1:1" hidden="1">
      <c r="A29254" s="5"/>
    </row>
    <row r="29255" spans="1:1" hidden="1">
      <c r="A29255" s="5"/>
    </row>
    <row r="29256" spans="1:1" hidden="1">
      <c r="A29256" s="5"/>
    </row>
    <row r="29257" spans="1:1" hidden="1">
      <c r="A29257" s="5"/>
    </row>
    <row r="29258" spans="1:1" hidden="1">
      <c r="A29258" s="5"/>
    </row>
    <row r="29259" spans="1:1" hidden="1">
      <c r="A29259" s="5"/>
    </row>
    <row r="29260" spans="1:1" hidden="1">
      <c r="A29260" s="5"/>
    </row>
    <row r="29261" spans="1:1" hidden="1">
      <c r="A29261" s="5"/>
    </row>
    <row r="29262" spans="1:1" hidden="1">
      <c r="A29262" s="5"/>
    </row>
    <row r="29263" spans="1:1" hidden="1">
      <c r="A29263" s="5"/>
    </row>
    <row r="29264" spans="1:1" hidden="1">
      <c r="A29264" s="5"/>
    </row>
    <row r="29265" spans="1:1" hidden="1">
      <c r="A29265" s="5"/>
    </row>
    <row r="29266" spans="1:1" hidden="1">
      <c r="A29266" s="5"/>
    </row>
    <row r="29267" spans="1:1" hidden="1">
      <c r="A29267" s="5"/>
    </row>
    <row r="29268" spans="1:1" hidden="1">
      <c r="A29268" s="5"/>
    </row>
    <row r="29269" spans="1:1" hidden="1">
      <c r="A29269" s="5"/>
    </row>
    <row r="29270" spans="1:1" hidden="1">
      <c r="A29270" s="5"/>
    </row>
    <row r="29271" spans="1:1" hidden="1">
      <c r="A29271" s="5"/>
    </row>
    <row r="29272" spans="1:1" hidden="1">
      <c r="A29272" s="5"/>
    </row>
    <row r="29273" spans="1:1" hidden="1">
      <c r="A29273" s="5"/>
    </row>
    <row r="29274" spans="1:1" hidden="1">
      <c r="A29274" s="5"/>
    </row>
    <row r="29275" spans="1:1" hidden="1">
      <c r="A29275" s="5"/>
    </row>
    <row r="29276" spans="1:1" hidden="1">
      <c r="A29276" s="5"/>
    </row>
    <row r="29277" spans="1:1" hidden="1">
      <c r="A29277" s="5"/>
    </row>
    <row r="29278" spans="1:1" hidden="1">
      <c r="A29278" s="5"/>
    </row>
    <row r="29279" spans="1:1" hidden="1">
      <c r="A29279" s="5"/>
    </row>
    <row r="29280" spans="1:1" hidden="1">
      <c r="A29280" s="5"/>
    </row>
    <row r="29281" spans="1:1" hidden="1">
      <c r="A29281" s="5"/>
    </row>
    <row r="29282" spans="1:1" hidden="1">
      <c r="A29282" s="5"/>
    </row>
    <row r="29283" spans="1:1" hidden="1">
      <c r="A29283" s="5"/>
    </row>
    <row r="29284" spans="1:1" hidden="1">
      <c r="A29284" s="5"/>
    </row>
    <row r="29285" spans="1:1" hidden="1">
      <c r="A29285" s="5"/>
    </row>
    <row r="29286" spans="1:1" hidden="1">
      <c r="A29286" s="5"/>
    </row>
    <row r="29287" spans="1:1" hidden="1">
      <c r="A29287" s="5"/>
    </row>
    <row r="29288" spans="1:1" hidden="1">
      <c r="A29288" s="5"/>
    </row>
    <row r="29289" spans="1:1" hidden="1">
      <c r="A29289" s="5"/>
    </row>
    <row r="29290" spans="1:1" hidden="1">
      <c r="A29290" s="5"/>
    </row>
    <row r="29291" spans="1:1" hidden="1">
      <c r="A29291" s="5"/>
    </row>
    <row r="29292" spans="1:1" hidden="1">
      <c r="A29292" s="5"/>
    </row>
    <row r="29293" spans="1:1" hidden="1">
      <c r="A29293" s="5"/>
    </row>
    <row r="29294" spans="1:1" hidden="1">
      <c r="A29294" s="5"/>
    </row>
    <row r="29295" spans="1:1" hidden="1">
      <c r="A29295" s="5"/>
    </row>
    <row r="29296" spans="1:1" hidden="1">
      <c r="A29296" s="5"/>
    </row>
    <row r="29297" spans="1:1" hidden="1">
      <c r="A29297" s="5"/>
    </row>
    <row r="29298" spans="1:1" hidden="1">
      <c r="A29298" s="5"/>
    </row>
    <row r="29299" spans="1:1" hidden="1">
      <c r="A29299" s="5"/>
    </row>
    <row r="29300" spans="1:1" hidden="1">
      <c r="A29300" s="5"/>
    </row>
    <row r="29301" spans="1:1" hidden="1">
      <c r="A29301" s="5"/>
    </row>
    <row r="29302" spans="1:1" hidden="1">
      <c r="A29302" s="5"/>
    </row>
    <row r="29303" spans="1:1" hidden="1">
      <c r="A29303" s="5"/>
    </row>
    <row r="29304" spans="1:1" hidden="1">
      <c r="A29304" s="5"/>
    </row>
    <row r="29305" spans="1:1" hidden="1">
      <c r="A29305" s="5"/>
    </row>
    <row r="29306" spans="1:1" hidden="1">
      <c r="A29306" s="5"/>
    </row>
    <row r="29307" spans="1:1" hidden="1">
      <c r="A29307" s="5"/>
    </row>
    <row r="29308" spans="1:1" hidden="1">
      <c r="A29308" s="5"/>
    </row>
    <row r="29309" spans="1:1" hidden="1">
      <c r="A29309" s="5"/>
    </row>
    <row r="29310" spans="1:1" hidden="1">
      <c r="A29310" s="5"/>
    </row>
    <row r="29311" spans="1:1" hidden="1">
      <c r="A29311" s="5"/>
    </row>
    <row r="29312" spans="1:1" hidden="1">
      <c r="A29312" s="5"/>
    </row>
    <row r="29313" spans="1:1" hidden="1">
      <c r="A29313" s="5"/>
    </row>
    <row r="29314" spans="1:1" hidden="1">
      <c r="A29314" s="5"/>
    </row>
    <row r="29315" spans="1:1" hidden="1">
      <c r="A29315" s="5"/>
    </row>
    <row r="29316" spans="1:1" hidden="1">
      <c r="A29316" s="5"/>
    </row>
    <row r="29317" spans="1:1" hidden="1">
      <c r="A29317" s="5"/>
    </row>
    <row r="29318" spans="1:1" hidden="1">
      <c r="A29318" s="5"/>
    </row>
    <row r="29319" spans="1:1" hidden="1">
      <c r="A29319" s="5"/>
    </row>
    <row r="29320" spans="1:1" hidden="1">
      <c r="A29320" s="5"/>
    </row>
    <row r="29321" spans="1:1" hidden="1">
      <c r="A29321" s="5"/>
    </row>
    <row r="29322" spans="1:1" hidden="1">
      <c r="A29322" s="5"/>
    </row>
    <row r="29323" spans="1:1" hidden="1">
      <c r="A29323" s="5"/>
    </row>
    <row r="29324" spans="1:1" hidden="1">
      <c r="A29324" s="5"/>
    </row>
    <row r="29325" spans="1:1" hidden="1">
      <c r="A29325" s="5"/>
    </row>
    <row r="29326" spans="1:1" hidden="1">
      <c r="A29326" s="5"/>
    </row>
    <row r="29327" spans="1:1" hidden="1">
      <c r="A29327" s="5"/>
    </row>
    <row r="29328" spans="1:1" hidden="1">
      <c r="A29328" s="5"/>
    </row>
    <row r="29329" spans="1:1" hidden="1">
      <c r="A29329" s="5"/>
    </row>
    <row r="29330" spans="1:1" hidden="1">
      <c r="A29330" s="5"/>
    </row>
    <row r="29331" spans="1:1" hidden="1">
      <c r="A29331" s="5"/>
    </row>
    <row r="29332" spans="1:1" hidden="1">
      <c r="A29332" s="5"/>
    </row>
    <row r="29333" spans="1:1" hidden="1">
      <c r="A29333" s="5"/>
    </row>
    <row r="29334" spans="1:1" hidden="1">
      <c r="A29334" s="5"/>
    </row>
    <row r="29335" spans="1:1" hidden="1">
      <c r="A29335" s="5"/>
    </row>
    <row r="29336" spans="1:1" hidden="1">
      <c r="A29336" s="5"/>
    </row>
    <row r="29337" spans="1:1" hidden="1">
      <c r="A29337" s="5"/>
    </row>
    <row r="29338" spans="1:1" hidden="1">
      <c r="A29338" s="5"/>
    </row>
    <row r="29339" spans="1:1" hidden="1">
      <c r="A29339" s="5"/>
    </row>
    <row r="29340" spans="1:1" hidden="1">
      <c r="A29340" s="5"/>
    </row>
    <row r="29341" spans="1:1" hidden="1">
      <c r="A29341" s="5"/>
    </row>
    <row r="29342" spans="1:1" hidden="1">
      <c r="A29342" s="5"/>
    </row>
    <row r="29343" spans="1:1" hidden="1">
      <c r="A29343" s="5"/>
    </row>
    <row r="29344" spans="1:1" hidden="1">
      <c r="A29344" s="5"/>
    </row>
    <row r="29345" spans="1:1" hidden="1">
      <c r="A29345" s="5"/>
    </row>
    <row r="29346" spans="1:1" hidden="1">
      <c r="A29346" s="5"/>
    </row>
    <row r="29347" spans="1:1" hidden="1">
      <c r="A29347" s="5"/>
    </row>
    <row r="29348" spans="1:1" hidden="1">
      <c r="A29348" s="5"/>
    </row>
    <row r="29349" spans="1:1" hidden="1">
      <c r="A29349" s="5"/>
    </row>
    <row r="29350" spans="1:1" hidden="1">
      <c r="A29350" s="5"/>
    </row>
    <row r="29351" spans="1:1" hidden="1">
      <c r="A29351" s="5"/>
    </row>
    <row r="29352" spans="1:1" hidden="1">
      <c r="A29352" s="5"/>
    </row>
    <row r="29353" spans="1:1" hidden="1">
      <c r="A29353" s="5"/>
    </row>
    <row r="29354" spans="1:1" hidden="1">
      <c r="A29354" s="5"/>
    </row>
    <row r="29355" spans="1:1" hidden="1">
      <c r="A29355" s="5"/>
    </row>
    <row r="29356" spans="1:1" hidden="1">
      <c r="A29356" s="5"/>
    </row>
    <row r="29357" spans="1:1" hidden="1">
      <c r="A29357" s="5"/>
    </row>
    <row r="29358" spans="1:1" hidden="1">
      <c r="A29358" s="5"/>
    </row>
    <row r="29359" spans="1:1" hidden="1">
      <c r="A29359" s="5"/>
    </row>
    <row r="29360" spans="1:1" hidden="1">
      <c r="A29360" s="5"/>
    </row>
    <row r="29361" spans="1:1" hidden="1">
      <c r="A29361" s="5"/>
    </row>
    <row r="29362" spans="1:1" hidden="1">
      <c r="A29362" s="5"/>
    </row>
    <row r="29363" spans="1:1" hidden="1">
      <c r="A29363" s="5"/>
    </row>
    <row r="29364" spans="1:1" hidden="1">
      <c r="A29364" s="5"/>
    </row>
    <row r="29365" spans="1:1" hidden="1">
      <c r="A29365" s="5"/>
    </row>
    <row r="29366" spans="1:1" hidden="1">
      <c r="A29366" s="5"/>
    </row>
    <row r="29367" spans="1:1" hidden="1">
      <c r="A29367" s="5"/>
    </row>
    <row r="29368" spans="1:1" hidden="1">
      <c r="A29368" s="5"/>
    </row>
    <row r="29369" spans="1:1" hidden="1">
      <c r="A29369" s="5"/>
    </row>
    <row r="29370" spans="1:1" hidden="1">
      <c r="A29370" s="5"/>
    </row>
    <row r="29371" spans="1:1" hidden="1">
      <c r="A29371" s="5"/>
    </row>
    <row r="29372" spans="1:1" hidden="1">
      <c r="A29372" s="5"/>
    </row>
    <row r="29373" spans="1:1" hidden="1">
      <c r="A29373" s="5"/>
    </row>
    <row r="29374" spans="1:1" hidden="1">
      <c r="A29374" s="5"/>
    </row>
    <row r="29375" spans="1:1" hidden="1">
      <c r="A29375" s="5"/>
    </row>
    <row r="29376" spans="1:1" hidden="1">
      <c r="A29376" s="5"/>
    </row>
    <row r="29377" spans="1:1" hidden="1">
      <c r="A29377" s="5"/>
    </row>
    <row r="29378" spans="1:1" hidden="1">
      <c r="A29378" s="5"/>
    </row>
    <row r="29379" spans="1:1" hidden="1">
      <c r="A29379" s="5"/>
    </row>
    <row r="29380" spans="1:1" hidden="1">
      <c r="A29380" s="5"/>
    </row>
    <row r="29381" spans="1:1" hidden="1">
      <c r="A29381" s="5"/>
    </row>
    <row r="29382" spans="1:1" hidden="1">
      <c r="A29382" s="5"/>
    </row>
    <row r="29383" spans="1:1" hidden="1">
      <c r="A29383" s="5"/>
    </row>
    <row r="29384" spans="1:1" hidden="1">
      <c r="A29384" s="5"/>
    </row>
    <row r="29385" spans="1:1" hidden="1">
      <c r="A29385" s="5"/>
    </row>
    <row r="29386" spans="1:1" hidden="1">
      <c r="A29386" s="5"/>
    </row>
    <row r="29387" spans="1:1" hidden="1">
      <c r="A29387" s="5"/>
    </row>
    <row r="29388" spans="1:1" hidden="1">
      <c r="A29388" s="5"/>
    </row>
    <row r="29389" spans="1:1" hidden="1">
      <c r="A29389" s="5"/>
    </row>
    <row r="29390" spans="1:1" hidden="1">
      <c r="A29390" s="5"/>
    </row>
    <row r="29391" spans="1:1" hidden="1">
      <c r="A29391" s="5"/>
    </row>
    <row r="29392" spans="1:1" hidden="1">
      <c r="A29392" s="5"/>
    </row>
    <row r="29393" spans="1:1" hidden="1">
      <c r="A29393" s="5"/>
    </row>
    <row r="29394" spans="1:1" hidden="1">
      <c r="A29394" s="5"/>
    </row>
    <row r="29395" spans="1:1" hidden="1">
      <c r="A29395" s="5"/>
    </row>
    <row r="29396" spans="1:1" hidden="1">
      <c r="A29396" s="5"/>
    </row>
    <row r="29397" spans="1:1" hidden="1">
      <c r="A29397" s="5"/>
    </row>
    <row r="29398" spans="1:1" hidden="1">
      <c r="A29398" s="5"/>
    </row>
    <row r="29399" spans="1:1" hidden="1">
      <c r="A29399" s="5"/>
    </row>
    <row r="29400" spans="1:1" hidden="1">
      <c r="A29400" s="5"/>
    </row>
    <row r="29401" spans="1:1" hidden="1">
      <c r="A29401" s="5"/>
    </row>
    <row r="29402" spans="1:1" hidden="1">
      <c r="A29402" s="5"/>
    </row>
    <row r="29403" spans="1:1" hidden="1">
      <c r="A29403" s="5"/>
    </row>
    <row r="29404" spans="1:1" hidden="1">
      <c r="A29404" s="5"/>
    </row>
    <row r="29405" spans="1:1" hidden="1">
      <c r="A29405" s="5"/>
    </row>
    <row r="29406" spans="1:1" hidden="1">
      <c r="A29406" s="5"/>
    </row>
    <row r="29407" spans="1:1" hidden="1">
      <c r="A29407" s="5"/>
    </row>
    <row r="29408" spans="1:1" hidden="1">
      <c r="A29408" s="5"/>
    </row>
    <row r="29409" spans="1:1" hidden="1">
      <c r="A29409" s="5"/>
    </row>
    <row r="29410" spans="1:1" hidden="1">
      <c r="A29410" s="5"/>
    </row>
    <row r="29411" spans="1:1" hidden="1">
      <c r="A29411" s="5"/>
    </row>
    <row r="29412" spans="1:1" hidden="1">
      <c r="A29412" s="5"/>
    </row>
    <row r="29413" spans="1:1" hidden="1">
      <c r="A29413" s="5"/>
    </row>
    <row r="29414" spans="1:1" hidden="1">
      <c r="A29414" s="5"/>
    </row>
    <row r="29415" spans="1:1" hidden="1">
      <c r="A29415" s="5"/>
    </row>
    <row r="29416" spans="1:1" hidden="1">
      <c r="A29416" s="5"/>
    </row>
    <row r="29417" spans="1:1" hidden="1">
      <c r="A29417" s="5"/>
    </row>
    <row r="29418" spans="1:1" hidden="1">
      <c r="A29418" s="5"/>
    </row>
    <row r="29419" spans="1:1" hidden="1">
      <c r="A29419" s="5"/>
    </row>
    <row r="29420" spans="1:1" hidden="1">
      <c r="A29420" s="5"/>
    </row>
    <row r="29421" spans="1:1" hidden="1">
      <c r="A29421" s="5"/>
    </row>
    <row r="29422" spans="1:1" hidden="1">
      <c r="A29422" s="5"/>
    </row>
    <row r="29423" spans="1:1" hidden="1">
      <c r="A29423" s="5"/>
    </row>
    <row r="29424" spans="1:1" hidden="1">
      <c r="A29424" s="5"/>
    </row>
    <row r="29425" spans="1:1" hidden="1">
      <c r="A29425" s="5"/>
    </row>
    <row r="29426" spans="1:1" hidden="1">
      <c r="A29426" s="5"/>
    </row>
    <row r="29427" spans="1:1" hidden="1">
      <c r="A29427" s="5"/>
    </row>
    <row r="29428" spans="1:1" hidden="1">
      <c r="A29428" s="5"/>
    </row>
    <row r="29429" spans="1:1" hidden="1">
      <c r="A29429" s="5"/>
    </row>
    <row r="29430" spans="1:1" hidden="1">
      <c r="A29430" s="5"/>
    </row>
    <row r="29431" spans="1:1" hidden="1">
      <c r="A29431" s="5"/>
    </row>
    <row r="29432" spans="1:1" hidden="1">
      <c r="A29432" s="5"/>
    </row>
    <row r="29433" spans="1:1" hidden="1">
      <c r="A29433" s="5"/>
    </row>
    <row r="29434" spans="1:1" hidden="1">
      <c r="A29434" s="5"/>
    </row>
    <row r="29435" spans="1:1" hidden="1">
      <c r="A29435" s="5"/>
    </row>
    <row r="29436" spans="1:1" hidden="1">
      <c r="A29436" s="5"/>
    </row>
    <row r="29437" spans="1:1" hidden="1">
      <c r="A29437" s="5"/>
    </row>
    <row r="29438" spans="1:1" hidden="1">
      <c r="A29438" s="5"/>
    </row>
    <row r="29439" spans="1:1" hidden="1">
      <c r="A29439" s="5"/>
    </row>
    <row r="29440" spans="1:1" hidden="1">
      <c r="A29440" s="5"/>
    </row>
    <row r="29441" spans="1:1" hidden="1">
      <c r="A29441" s="5"/>
    </row>
    <row r="29442" spans="1:1" hidden="1">
      <c r="A29442" s="5"/>
    </row>
    <row r="29443" spans="1:1" hidden="1">
      <c r="A29443" s="5"/>
    </row>
    <row r="29444" spans="1:1" hidden="1">
      <c r="A29444" s="5"/>
    </row>
    <row r="29445" spans="1:1" hidden="1">
      <c r="A29445" s="5"/>
    </row>
    <row r="29446" spans="1:1" hidden="1">
      <c r="A29446" s="5"/>
    </row>
    <row r="29447" spans="1:1" hidden="1">
      <c r="A29447" s="5"/>
    </row>
    <row r="29448" spans="1:1" hidden="1">
      <c r="A29448" s="5"/>
    </row>
    <row r="29449" spans="1:1" hidden="1">
      <c r="A29449" s="5"/>
    </row>
    <row r="29450" spans="1:1" hidden="1">
      <c r="A29450" s="5"/>
    </row>
    <row r="29451" spans="1:1" hidden="1">
      <c r="A29451" s="5"/>
    </row>
    <row r="29452" spans="1:1" hidden="1">
      <c r="A29452" s="5"/>
    </row>
    <row r="29453" spans="1:1" hidden="1">
      <c r="A29453" s="5"/>
    </row>
    <row r="29454" spans="1:1" hidden="1">
      <c r="A29454" s="5"/>
    </row>
    <row r="29455" spans="1:1" hidden="1">
      <c r="A29455" s="5"/>
    </row>
    <row r="29456" spans="1:1" hidden="1">
      <c r="A29456" s="5"/>
    </row>
    <row r="29457" spans="1:1" hidden="1">
      <c r="A29457" s="5"/>
    </row>
    <row r="29458" spans="1:1" hidden="1">
      <c r="A29458" s="5"/>
    </row>
    <row r="29459" spans="1:1" hidden="1">
      <c r="A29459" s="5"/>
    </row>
    <row r="29460" spans="1:1" hidden="1">
      <c r="A29460" s="5"/>
    </row>
    <row r="29461" spans="1:1" hidden="1">
      <c r="A29461" s="5"/>
    </row>
    <row r="29462" spans="1:1" hidden="1">
      <c r="A29462" s="5"/>
    </row>
    <row r="29463" spans="1:1" hidden="1">
      <c r="A29463" s="5"/>
    </row>
    <row r="29464" spans="1:1" hidden="1">
      <c r="A29464" s="5"/>
    </row>
    <row r="29465" spans="1:1" hidden="1">
      <c r="A29465" s="5"/>
    </row>
    <row r="29466" spans="1:1" hidden="1">
      <c r="A29466" s="5"/>
    </row>
    <row r="29467" spans="1:1" hidden="1">
      <c r="A29467" s="5"/>
    </row>
    <row r="29468" spans="1:1" hidden="1">
      <c r="A29468" s="5"/>
    </row>
    <row r="29469" spans="1:1" hidden="1">
      <c r="A29469" s="5"/>
    </row>
    <row r="29470" spans="1:1" hidden="1">
      <c r="A29470" s="5"/>
    </row>
    <row r="29471" spans="1:1" hidden="1">
      <c r="A29471" s="5"/>
    </row>
    <row r="29472" spans="1:1" hidden="1">
      <c r="A29472" s="5"/>
    </row>
    <row r="29473" spans="1:1" hidden="1">
      <c r="A29473" s="5"/>
    </row>
    <row r="29474" spans="1:1" hidden="1">
      <c r="A29474" s="5"/>
    </row>
    <row r="29475" spans="1:1" hidden="1">
      <c r="A29475" s="5"/>
    </row>
    <row r="29476" spans="1:1" hidden="1">
      <c r="A29476" s="5"/>
    </row>
    <row r="29477" spans="1:1" hidden="1">
      <c r="A29477" s="5"/>
    </row>
    <row r="29478" spans="1:1" hidden="1">
      <c r="A29478" s="5"/>
    </row>
    <row r="29479" spans="1:1" hidden="1">
      <c r="A29479" s="5"/>
    </row>
    <row r="29480" spans="1:1" hidden="1">
      <c r="A29480" s="5"/>
    </row>
    <row r="29481" spans="1:1" hidden="1">
      <c r="A29481" s="5"/>
    </row>
    <row r="29482" spans="1:1" hidden="1">
      <c r="A29482" s="5"/>
    </row>
    <row r="29483" spans="1:1" hidden="1">
      <c r="A29483" s="5"/>
    </row>
    <row r="29484" spans="1:1" hidden="1">
      <c r="A29484" s="5"/>
    </row>
    <row r="29485" spans="1:1" hidden="1">
      <c r="A29485" s="5"/>
    </row>
    <row r="29486" spans="1:1" hidden="1">
      <c r="A29486" s="5"/>
    </row>
    <row r="29487" spans="1:1" hidden="1">
      <c r="A29487" s="5"/>
    </row>
    <row r="29488" spans="1:1" hidden="1">
      <c r="A29488" s="5"/>
    </row>
    <row r="29489" spans="1:1" hidden="1">
      <c r="A29489" s="5"/>
    </row>
    <row r="29490" spans="1:1" hidden="1">
      <c r="A29490" s="5"/>
    </row>
    <row r="29491" spans="1:1" hidden="1">
      <c r="A29491" s="5"/>
    </row>
    <row r="29492" spans="1:1" hidden="1">
      <c r="A29492" s="5"/>
    </row>
    <row r="29493" spans="1:1" hidden="1">
      <c r="A29493" s="5"/>
    </row>
    <row r="29494" spans="1:1" hidden="1">
      <c r="A29494" s="5"/>
    </row>
    <row r="29495" spans="1:1" hidden="1">
      <c r="A29495" s="5"/>
    </row>
    <row r="29496" spans="1:1" hidden="1">
      <c r="A29496" s="5"/>
    </row>
    <row r="29497" spans="1:1" hidden="1">
      <c r="A29497" s="5"/>
    </row>
    <row r="29498" spans="1:1" hidden="1">
      <c r="A29498" s="5"/>
    </row>
    <row r="29499" spans="1:1" hidden="1">
      <c r="A29499" s="5"/>
    </row>
    <row r="29500" spans="1:1" hidden="1">
      <c r="A29500" s="5"/>
    </row>
    <row r="29501" spans="1:1" hidden="1">
      <c r="A29501" s="5"/>
    </row>
    <row r="29502" spans="1:1" hidden="1">
      <c r="A29502" s="5"/>
    </row>
    <row r="29503" spans="1:1" hidden="1">
      <c r="A29503" s="5"/>
    </row>
    <row r="29504" spans="1:1" hidden="1">
      <c r="A29504" s="5"/>
    </row>
    <row r="29505" spans="1:1" hidden="1">
      <c r="A29505" s="5"/>
    </row>
    <row r="29506" spans="1:1" hidden="1">
      <c r="A29506" s="5"/>
    </row>
    <row r="29507" spans="1:1" hidden="1">
      <c r="A29507" s="5"/>
    </row>
    <row r="29508" spans="1:1" hidden="1">
      <c r="A29508" s="5"/>
    </row>
    <row r="29509" spans="1:1" hidden="1">
      <c r="A29509" s="5"/>
    </row>
    <row r="29510" spans="1:1" hidden="1">
      <c r="A29510" s="5"/>
    </row>
    <row r="29511" spans="1:1" hidden="1">
      <c r="A29511" s="5"/>
    </row>
    <row r="29512" spans="1:1" hidden="1">
      <c r="A29512" s="5"/>
    </row>
    <row r="29513" spans="1:1" hidden="1">
      <c r="A29513" s="5"/>
    </row>
    <row r="29514" spans="1:1" hidden="1">
      <c r="A29514" s="5"/>
    </row>
    <row r="29515" spans="1:1" hidden="1">
      <c r="A29515" s="5"/>
    </row>
    <row r="29516" spans="1:1" hidden="1">
      <c r="A29516" s="5"/>
    </row>
    <row r="29517" spans="1:1" hidden="1">
      <c r="A29517" s="5"/>
    </row>
    <row r="29518" spans="1:1" hidden="1">
      <c r="A29518" s="5"/>
    </row>
    <row r="29519" spans="1:1" hidden="1">
      <c r="A29519" s="5"/>
    </row>
    <row r="29520" spans="1:1" hidden="1">
      <c r="A29520" s="5"/>
    </row>
    <row r="29521" spans="1:1" hidden="1">
      <c r="A29521" s="5"/>
    </row>
    <row r="29522" spans="1:1" hidden="1">
      <c r="A29522" s="5"/>
    </row>
    <row r="29523" spans="1:1" hidden="1">
      <c r="A29523" s="5"/>
    </row>
    <row r="29524" spans="1:1" hidden="1">
      <c r="A29524" s="5"/>
    </row>
    <row r="29525" spans="1:1" hidden="1">
      <c r="A29525" s="5"/>
    </row>
    <row r="29526" spans="1:1" hidden="1">
      <c r="A29526" s="5"/>
    </row>
    <row r="29527" spans="1:1" hidden="1">
      <c r="A29527" s="5"/>
    </row>
    <row r="29528" spans="1:1" hidden="1">
      <c r="A29528" s="5"/>
    </row>
    <row r="29529" spans="1:1" hidden="1">
      <c r="A29529" s="5"/>
    </row>
    <row r="29530" spans="1:1" hidden="1">
      <c r="A29530" s="5"/>
    </row>
    <row r="29531" spans="1:1" hidden="1">
      <c r="A29531" s="5"/>
    </row>
    <row r="29532" spans="1:1" hidden="1">
      <c r="A29532" s="5"/>
    </row>
    <row r="29533" spans="1:1" hidden="1">
      <c r="A29533" s="5"/>
    </row>
    <row r="29534" spans="1:1" hidden="1">
      <c r="A29534" s="5"/>
    </row>
    <row r="29535" spans="1:1" hidden="1">
      <c r="A29535" s="5"/>
    </row>
    <row r="29536" spans="1:1" hidden="1">
      <c r="A29536" s="5"/>
    </row>
    <row r="29537" spans="1:1" hidden="1">
      <c r="A29537" s="5"/>
    </row>
    <row r="29538" spans="1:1" hidden="1">
      <c r="A29538" s="5"/>
    </row>
    <row r="29539" spans="1:1" hidden="1">
      <c r="A29539" s="5"/>
    </row>
    <row r="29540" spans="1:1" hidden="1">
      <c r="A29540" s="5"/>
    </row>
    <row r="29541" spans="1:1" hidden="1">
      <c r="A29541" s="5"/>
    </row>
    <row r="29542" spans="1:1" hidden="1">
      <c r="A29542" s="5"/>
    </row>
    <row r="29543" spans="1:1" hidden="1">
      <c r="A29543" s="5"/>
    </row>
    <row r="29544" spans="1:1" hidden="1">
      <c r="A29544" s="5"/>
    </row>
    <row r="29545" spans="1:1" hidden="1">
      <c r="A29545" s="5"/>
    </row>
    <row r="29546" spans="1:1" hidden="1">
      <c r="A29546" s="5"/>
    </row>
    <row r="29547" spans="1:1" hidden="1">
      <c r="A29547" s="5"/>
    </row>
    <row r="29548" spans="1:1" hidden="1">
      <c r="A29548" s="5"/>
    </row>
    <row r="29549" spans="1:1" hidden="1">
      <c r="A29549" s="5"/>
    </row>
    <row r="29550" spans="1:1" hidden="1">
      <c r="A29550" s="5"/>
    </row>
    <row r="29551" spans="1:1" hidden="1">
      <c r="A29551" s="5"/>
    </row>
    <row r="29552" spans="1:1" hidden="1">
      <c r="A29552" s="5"/>
    </row>
    <row r="29553" spans="1:1" hidden="1">
      <c r="A29553" s="5"/>
    </row>
    <row r="29554" spans="1:1" hidden="1">
      <c r="A29554" s="5"/>
    </row>
    <row r="29555" spans="1:1" hidden="1">
      <c r="A29555" s="5"/>
    </row>
    <row r="29556" spans="1:1" hidden="1">
      <c r="A29556" s="5"/>
    </row>
    <row r="29557" spans="1:1" hidden="1">
      <c r="A29557" s="5"/>
    </row>
    <row r="29558" spans="1:1" hidden="1">
      <c r="A29558" s="5"/>
    </row>
    <row r="29559" spans="1:1" hidden="1">
      <c r="A29559" s="5"/>
    </row>
    <row r="29560" spans="1:1" hidden="1">
      <c r="A29560" s="5"/>
    </row>
    <row r="29561" spans="1:1" hidden="1">
      <c r="A29561" s="5"/>
    </row>
    <row r="29562" spans="1:1" hidden="1">
      <c r="A29562" s="5"/>
    </row>
    <row r="29563" spans="1:1" hidden="1">
      <c r="A29563" s="5"/>
    </row>
    <row r="29564" spans="1:1" hidden="1">
      <c r="A29564" s="5"/>
    </row>
    <row r="29565" spans="1:1" hidden="1">
      <c r="A29565" s="5"/>
    </row>
    <row r="29566" spans="1:1" hidden="1">
      <c r="A29566" s="5"/>
    </row>
    <row r="29567" spans="1:1" hidden="1">
      <c r="A29567" s="5"/>
    </row>
    <row r="29568" spans="1:1" hidden="1">
      <c r="A29568" s="5"/>
    </row>
    <row r="29569" spans="1:1" hidden="1">
      <c r="A29569" s="5"/>
    </row>
    <row r="29570" spans="1:1" hidden="1">
      <c r="A29570" s="5"/>
    </row>
    <row r="29571" spans="1:1" hidden="1">
      <c r="A29571" s="5"/>
    </row>
    <row r="29572" spans="1:1" hidden="1">
      <c r="A29572" s="5"/>
    </row>
    <row r="29573" spans="1:1" hidden="1">
      <c r="A29573" s="5"/>
    </row>
    <row r="29574" spans="1:1" hidden="1">
      <c r="A29574" s="5"/>
    </row>
    <row r="29575" spans="1:1" hidden="1">
      <c r="A29575" s="5"/>
    </row>
    <row r="29576" spans="1:1" hidden="1">
      <c r="A29576" s="5"/>
    </row>
    <row r="29577" spans="1:1" hidden="1">
      <c r="A29577" s="5"/>
    </row>
    <row r="29578" spans="1:1" hidden="1">
      <c r="A29578" s="5"/>
    </row>
    <row r="29579" spans="1:1" hidden="1">
      <c r="A29579" s="5"/>
    </row>
    <row r="29580" spans="1:1" hidden="1">
      <c r="A29580" s="5"/>
    </row>
    <row r="29581" spans="1:1" hidden="1">
      <c r="A29581" s="5"/>
    </row>
    <row r="29582" spans="1:1" hidden="1">
      <c r="A29582" s="5"/>
    </row>
    <row r="29583" spans="1:1" hidden="1">
      <c r="A29583" s="5"/>
    </row>
    <row r="29584" spans="1:1" hidden="1">
      <c r="A29584" s="5"/>
    </row>
    <row r="29585" spans="1:1" hidden="1">
      <c r="A29585" s="5"/>
    </row>
    <row r="29586" spans="1:1" hidden="1">
      <c r="A29586" s="5"/>
    </row>
    <row r="29587" spans="1:1" hidden="1">
      <c r="A29587" s="5"/>
    </row>
    <row r="29588" spans="1:1" hidden="1">
      <c r="A29588" s="5"/>
    </row>
    <row r="29589" spans="1:1" hidden="1">
      <c r="A29589" s="5"/>
    </row>
    <row r="29590" spans="1:1" hidden="1">
      <c r="A29590" s="5"/>
    </row>
    <row r="29591" spans="1:1" hidden="1">
      <c r="A29591" s="5"/>
    </row>
    <row r="29592" spans="1:1" hidden="1">
      <c r="A29592" s="5"/>
    </row>
    <row r="29593" spans="1:1" hidden="1">
      <c r="A29593" s="5"/>
    </row>
    <row r="29594" spans="1:1" hidden="1">
      <c r="A29594" s="5"/>
    </row>
    <row r="29595" spans="1:1" hidden="1">
      <c r="A29595" s="5"/>
    </row>
    <row r="29596" spans="1:1" hidden="1">
      <c r="A29596" s="5"/>
    </row>
    <row r="29597" spans="1:1" hidden="1">
      <c r="A29597" s="5"/>
    </row>
    <row r="29598" spans="1:1" hidden="1">
      <c r="A29598" s="5"/>
    </row>
    <row r="29599" spans="1:1" hidden="1">
      <c r="A29599" s="5"/>
    </row>
    <row r="29600" spans="1:1" hidden="1">
      <c r="A29600" s="5"/>
    </row>
    <row r="29601" spans="1:1" hidden="1">
      <c r="A29601" s="5"/>
    </row>
    <row r="29602" spans="1:1" hidden="1">
      <c r="A29602" s="5"/>
    </row>
    <row r="29603" spans="1:1" hidden="1">
      <c r="A29603" s="5"/>
    </row>
    <row r="29604" spans="1:1" hidden="1">
      <c r="A29604" s="5"/>
    </row>
    <row r="29605" spans="1:1" hidden="1">
      <c r="A29605" s="5"/>
    </row>
    <row r="29606" spans="1:1" hidden="1">
      <c r="A29606" s="5"/>
    </row>
    <row r="29607" spans="1:1" hidden="1">
      <c r="A29607" s="5"/>
    </row>
    <row r="29608" spans="1:1" hidden="1">
      <c r="A29608" s="5"/>
    </row>
    <row r="29609" spans="1:1" hidden="1">
      <c r="A29609" s="5"/>
    </row>
    <row r="29610" spans="1:1" hidden="1">
      <c r="A29610" s="5"/>
    </row>
    <row r="29611" spans="1:1" hidden="1">
      <c r="A29611" s="5"/>
    </row>
    <row r="29612" spans="1:1" hidden="1">
      <c r="A29612" s="5"/>
    </row>
    <row r="29613" spans="1:1" hidden="1">
      <c r="A29613" s="5"/>
    </row>
    <row r="29614" spans="1:1" hidden="1">
      <c r="A29614" s="5"/>
    </row>
    <row r="29615" spans="1:1" hidden="1">
      <c r="A29615" s="5"/>
    </row>
    <row r="29616" spans="1:1" hidden="1">
      <c r="A29616" s="5"/>
    </row>
    <row r="29617" spans="1:1" hidden="1">
      <c r="A29617" s="5"/>
    </row>
    <row r="29618" spans="1:1" hidden="1">
      <c r="A29618" s="5"/>
    </row>
    <row r="29619" spans="1:1" hidden="1">
      <c r="A29619" s="5"/>
    </row>
    <row r="29620" spans="1:1" hidden="1">
      <c r="A29620" s="5"/>
    </row>
    <row r="29621" spans="1:1" hidden="1">
      <c r="A29621" s="5"/>
    </row>
    <row r="29622" spans="1:1" hidden="1">
      <c r="A29622" s="5"/>
    </row>
    <row r="29623" spans="1:1" hidden="1">
      <c r="A29623" s="5"/>
    </row>
    <row r="29624" spans="1:1" hidden="1">
      <c r="A29624" s="5"/>
    </row>
    <row r="29625" spans="1:1" hidden="1">
      <c r="A29625" s="5"/>
    </row>
    <row r="29626" spans="1:1" hidden="1">
      <c r="A29626" s="5"/>
    </row>
    <row r="29627" spans="1:1" hidden="1">
      <c r="A29627" s="5"/>
    </row>
    <row r="29628" spans="1:1" hidden="1">
      <c r="A29628" s="5"/>
    </row>
    <row r="29629" spans="1:1" hidden="1">
      <c r="A29629" s="5"/>
    </row>
    <row r="29630" spans="1:1" hidden="1">
      <c r="A29630" s="5"/>
    </row>
    <row r="29631" spans="1:1" hidden="1">
      <c r="A29631" s="5"/>
    </row>
    <row r="29632" spans="1:1" hidden="1">
      <c r="A29632" s="5"/>
    </row>
    <row r="29633" spans="1:1" hidden="1">
      <c r="A29633" s="5"/>
    </row>
    <row r="29634" spans="1:1" hidden="1">
      <c r="A29634" s="5"/>
    </row>
    <row r="29635" spans="1:1" hidden="1">
      <c r="A29635" s="5"/>
    </row>
    <row r="29636" spans="1:1" hidden="1">
      <c r="A29636" s="5"/>
    </row>
    <row r="29637" spans="1:1" hidden="1">
      <c r="A29637" s="5"/>
    </row>
    <row r="29638" spans="1:1" hidden="1">
      <c r="A29638" s="5"/>
    </row>
    <row r="29639" spans="1:1" hidden="1">
      <c r="A29639" s="5"/>
    </row>
    <row r="29640" spans="1:1" hidden="1">
      <c r="A29640" s="5"/>
    </row>
    <row r="29641" spans="1:1" hidden="1">
      <c r="A29641" s="5"/>
    </row>
    <row r="29642" spans="1:1" hidden="1">
      <c r="A29642" s="5"/>
    </row>
    <row r="29643" spans="1:1" hidden="1">
      <c r="A29643" s="5"/>
    </row>
    <row r="29644" spans="1:1" hidden="1">
      <c r="A29644" s="5"/>
    </row>
    <row r="29645" spans="1:1" hidden="1">
      <c r="A29645" s="5"/>
    </row>
    <row r="29646" spans="1:1" hidden="1">
      <c r="A29646" s="5"/>
    </row>
    <row r="29647" spans="1:1" hidden="1">
      <c r="A29647" s="5"/>
    </row>
    <row r="29648" spans="1:1" hidden="1">
      <c r="A29648" s="5"/>
    </row>
    <row r="29649" spans="1:1" hidden="1">
      <c r="A29649" s="5"/>
    </row>
    <row r="29650" spans="1:1" hidden="1">
      <c r="A29650" s="5"/>
    </row>
    <row r="29651" spans="1:1" hidden="1">
      <c r="A29651" s="5"/>
    </row>
    <row r="29652" spans="1:1" hidden="1">
      <c r="A29652" s="5"/>
    </row>
    <row r="29653" spans="1:1" hidden="1">
      <c r="A29653" s="5"/>
    </row>
    <row r="29654" spans="1:1" hidden="1">
      <c r="A29654" s="5"/>
    </row>
    <row r="29655" spans="1:1" hidden="1">
      <c r="A29655" s="5"/>
    </row>
    <row r="29656" spans="1:1" hidden="1">
      <c r="A29656" s="5"/>
    </row>
    <row r="29657" spans="1:1" hidden="1">
      <c r="A29657" s="5"/>
    </row>
    <row r="29658" spans="1:1" hidden="1">
      <c r="A29658" s="5"/>
    </row>
    <row r="29659" spans="1:1" hidden="1">
      <c r="A29659" s="5"/>
    </row>
    <row r="29660" spans="1:1" hidden="1">
      <c r="A29660" s="5"/>
    </row>
    <row r="29661" spans="1:1" hidden="1">
      <c r="A29661" s="5"/>
    </row>
    <row r="29662" spans="1:1" hidden="1">
      <c r="A29662" s="5"/>
    </row>
    <row r="29663" spans="1:1" hidden="1">
      <c r="A29663" s="5"/>
    </row>
    <row r="29664" spans="1:1" hidden="1">
      <c r="A29664" s="5"/>
    </row>
    <row r="29665" spans="1:1" hidden="1">
      <c r="A29665" s="5"/>
    </row>
    <row r="29666" spans="1:1" hidden="1">
      <c r="A29666" s="5"/>
    </row>
    <row r="29667" spans="1:1" hidden="1">
      <c r="A29667" s="5"/>
    </row>
    <row r="29668" spans="1:1" hidden="1">
      <c r="A29668" s="5"/>
    </row>
    <row r="29669" spans="1:1" hidden="1">
      <c r="A29669" s="5"/>
    </row>
    <row r="29670" spans="1:1" hidden="1">
      <c r="A29670" s="5"/>
    </row>
    <row r="29671" spans="1:1" hidden="1">
      <c r="A29671" s="5"/>
    </row>
    <row r="29672" spans="1:1" hidden="1">
      <c r="A29672" s="5"/>
    </row>
    <row r="29673" spans="1:1" hidden="1">
      <c r="A29673" s="5"/>
    </row>
    <row r="29674" spans="1:1" hidden="1">
      <c r="A29674" s="5"/>
    </row>
    <row r="29675" spans="1:1" hidden="1">
      <c r="A29675" s="5"/>
    </row>
    <row r="29676" spans="1:1" hidden="1">
      <c r="A29676" s="5"/>
    </row>
    <row r="29677" spans="1:1" hidden="1">
      <c r="A29677" s="5"/>
    </row>
    <row r="29678" spans="1:1" hidden="1">
      <c r="A29678" s="5"/>
    </row>
    <row r="29679" spans="1:1" hidden="1">
      <c r="A29679" s="5"/>
    </row>
    <row r="29680" spans="1:1" hidden="1">
      <c r="A29680" s="5"/>
    </row>
    <row r="29681" spans="1:1" hidden="1">
      <c r="A29681" s="5"/>
    </row>
    <row r="29682" spans="1:1" hidden="1">
      <c r="A29682" s="5"/>
    </row>
    <row r="29683" spans="1:1" hidden="1">
      <c r="A29683" s="5"/>
    </row>
    <row r="29684" spans="1:1" hidden="1">
      <c r="A29684" s="5"/>
    </row>
    <row r="29685" spans="1:1" hidden="1">
      <c r="A29685" s="5"/>
    </row>
    <row r="29686" spans="1:1" hidden="1">
      <c r="A29686" s="5"/>
    </row>
    <row r="29687" spans="1:1" hidden="1">
      <c r="A29687" s="5"/>
    </row>
    <row r="29688" spans="1:1" hidden="1">
      <c r="A29688" s="5"/>
    </row>
    <row r="29689" spans="1:1" hidden="1">
      <c r="A29689" s="5"/>
    </row>
    <row r="29690" spans="1:1" hidden="1">
      <c r="A29690" s="5"/>
    </row>
    <row r="29691" spans="1:1" hidden="1">
      <c r="A29691" s="5"/>
    </row>
    <row r="29692" spans="1:1" hidden="1">
      <c r="A29692" s="5"/>
    </row>
    <row r="29693" spans="1:1" hidden="1">
      <c r="A29693" s="5"/>
    </row>
    <row r="29694" spans="1:1" hidden="1">
      <c r="A29694" s="5"/>
    </row>
    <row r="29695" spans="1:1" hidden="1">
      <c r="A29695" s="5"/>
    </row>
    <row r="29696" spans="1:1" hidden="1">
      <c r="A29696" s="5"/>
    </row>
    <row r="29697" spans="1:1" hidden="1">
      <c r="A29697" s="5"/>
    </row>
    <row r="29698" spans="1:1" hidden="1">
      <c r="A29698" s="5"/>
    </row>
    <row r="29699" spans="1:1" hidden="1">
      <c r="A29699" s="5"/>
    </row>
    <row r="29700" spans="1:1" hidden="1">
      <c r="A29700" s="5"/>
    </row>
    <row r="29701" spans="1:1" hidden="1">
      <c r="A29701" s="5"/>
    </row>
    <row r="29702" spans="1:1" hidden="1">
      <c r="A29702" s="5"/>
    </row>
    <row r="29703" spans="1:1" hidden="1">
      <c r="A29703" s="5"/>
    </row>
    <row r="29704" spans="1:1" hidden="1">
      <c r="A29704" s="5"/>
    </row>
    <row r="29705" spans="1:1" hidden="1">
      <c r="A29705" s="5"/>
    </row>
    <row r="29706" spans="1:1" hidden="1">
      <c r="A29706" s="5"/>
    </row>
    <row r="29707" spans="1:1" hidden="1">
      <c r="A29707" s="5"/>
    </row>
    <row r="29708" spans="1:1" hidden="1">
      <c r="A29708" s="5"/>
    </row>
    <row r="29709" spans="1:1" hidden="1">
      <c r="A29709" s="5"/>
    </row>
    <row r="29710" spans="1:1" hidden="1">
      <c r="A29710" s="5"/>
    </row>
    <row r="29711" spans="1:1" hidden="1">
      <c r="A29711" s="5"/>
    </row>
    <row r="29712" spans="1:1" hidden="1">
      <c r="A29712" s="5"/>
    </row>
    <row r="29713" spans="1:1" hidden="1">
      <c r="A29713" s="5"/>
    </row>
    <row r="29714" spans="1:1" hidden="1">
      <c r="A29714" s="5"/>
    </row>
    <row r="29715" spans="1:1" hidden="1">
      <c r="A29715" s="5"/>
    </row>
    <row r="29716" spans="1:1" hidden="1">
      <c r="A29716" s="5"/>
    </row>
    <row r="29717" spans="1:1" hidden="1">
      <c r="A29717" s="5"/>
    </row>
    <row r="29718" spans="1:1" hidden="1">
      <c r="A29718" s="5"/>
    </row>
    <row r="29719" spans="1:1" hidden="1">
      <c r="A29719" s="5"/>
    </row>
    <row r="29720" spans="1:1" hidden="1">
      <c r="A29720" s="5"/>
    </row>
    <row r="29721" spans="1:1" hidden="1">
      <c r="A29721" s="5"/>
    </row>
    <row r="29722" spans="1:1" hidden="1">
      <c r="A29722" s="5"/>
    </row>
    <row r="29723" spans="1:1" hidden="1">
      <c r="A29723" s="5"/>
    </row>
    <row r="29724" spans="1:1" hidden="1">
      <c r="A29724" s="5"/>
    </row>
    <row r="29725" spans="1:1" hidden="1">
      <c r="A29725" s="5"/>
    </row>
    <row r="29726" spans="1:1" hidden="1">
      <c r="A29726" s="5"/>
    </row>
    <row r="29727" spans="1:1" hidden="1">
      <c r="A29727" s="5"/>
    </row>
    <row r="29728" spans="1:1" hidden="1">
      <c r="A29728" s="5"/>
    </row>
    <row r="29729" spans="1:1" hidden="1">
      <c r="A29729" s="5"/>
    </row>
    <row r="29730" spans="1:1" hidden="1">
      <c r="A29730" s="5"/>
    </row>
    <row r="29731" spans="1:1" hidden="1">
      <c r="A29731" s="5"/>
    </row>
    <row r="29732" spans="1:1" hidden="1">
      <c r="A29732" s="5"/>
    </row>
    <row r="29733" spans="1:1" hidden="1">
      <c r="A29733" s="5"/>
    </row>
    <row r="29734" spans="1:1" hidden="1">
      <c r="A29734" s="5"/>
    </row>
    <row r="29735" spans="1:1" hidden="1">
      <c r="A29735" s="5"/>
    </row>
    <row r="29736" spans="1:1" hidden="1">
      <c r="A29736" s="5"/>
    </row>
    <row r="29737" spans="1:1" hidden="1">
      <c r="A29737" s="5"/>
    </row>
    <row r="29738" spans="1:1" hidden="1">
      <c r="A29738" s="5"/>
    </row>
    <row r="29739" spans="1:1" hidden="1">
      <c r="A29739" s="5"/>
    </row>
    <row r="29740" spans="1:1" hidden="1">
      <c r="A29740" s="5"/>
    </row>
    <row r="29741" spans="1:1" hidden="1">
      <c r="A29741" s="5"/>
    </row>
    <row r="29742" spans="1:1" hidden="1">
      <c r="A29742" s="5"/>
    </row>
    <row r="29743" spans="1:1" hidden="1">
      <c r="A29743" s="5"/>
    </row>
    <row r="29744" spans="1:1" hidden="1">
      <c r="A29744" s="5"/>
    </row>
    <row r="29745" spans="1:1" hidden="1">
      <c r="A29745" s="5"/>
    </row>
    <row r="29746" spans="1:1" hidden="1">
      <c r="A29746" s="5"/>
    </row>
    <row r="29747" spans="1:1" hidden="1">
      <c r="A29747" s="5"/>
    </row>
    <row r="29748" spans="1:1" hidden="1">
      <c r="A29748" s="5"/>
    </row>
    <row r="29749" spans="1:1" hidden="1">
      <c r="A29749" s="5"/>
    </row>
    <row r="29750" spans="1:1" hidden="1">
      <c r="A29750" s="5"/>
    </row>
    <row r="29751" spans="1:1" hidden="1">
      <c r="A29751" s="5"/>
    </row>
    <row r="29752" spans="1:1" hidden="1">
      <c r="A29752" s="5"/>
    </row>
    <row r="29753" spans="1:1" hidden="1">
      <c r="A29753" s="5"/>
    </row>
    <row r="29754" spans="1:1" hidden="1">
      <c r="A29754" s="5"/>
    </row>
    <row r="29755" spans="1:1" hidden="1">
      <c r="A29755" s="5"/>
    </row>
    <row r="29756" spans="1:1" hidden="1">
      <c r="A29756" s="5"/>
    </row>
    <row r="29757" spans="1:1" hidden="1">
      <c r="A29757" s="5"/>
    </row>
    <row r="29758" spans="1:1" hidden="1">
      <c r="A29758" s="5"/>
    </row>
    <row r="29759" spans="1:1" hidden="1">
      <c r="A29759" s="5"/>
    </row>
    <row r="29760" spans="1:1" hidden="1">
      <c r="A29760" s="5"/>
    </row>
    <row r="29761" spans="1:1" hidden="1">
      <c r="A29761" s="5"/>
    </row>
    <row r="29762" spans="1:1" hidden="1">
      <c r="A29762" s="5"/>
    </row>
    <row r="29763" spans="1:1" hidden="1">
      <c r="A29763" s="5"/>
    </row>
    <row r="29764" spans="1:1" hidden="1">
      <c r="A29764" s="5"/>
    </row>
    <row r="29765" spans="1:1" hidden="1">
      <c r="A29765" s="5"/>
    </row>
    <row r="29766" spans="1:1" hidden="1">
      <c r="A29766" s="5"/>
    </row>
    <row r="29767" spans="1:1" hidden="1">
      <c r="A29767" s="5"/>
    </row>
    <row r="29768" spans="1:1" hidden="1">
      <c r="A29768" s="5"/>
    </row>
    <row r="29769" spans="1:1" hidden="1">
      <c r="A29769" s="5"/>
    </row>
    <row r="29770" spans="1:1" hidden="1">
      <c r="A29770" s="5"/>
    </row>
    <row r="29771" spans="1:1" hidden="1">
      <c r="A29771" s="5"/>
    </row>
    <row r="29772" spans="1:1" hidden="1">
      <c r="A29772" s="5"/>
    </row>
    <row r="29773" spans="1:1" hidden="1">
      <c r="A29773" s="5"/>
    </row>
    <row r="29774" spans="1:1" hidden="1">
      <c r="A29774" s="5"/>
    </row>
    <row r="29775" spans="1:1" hidden="1">
      <c r="A29775" s="5"/>
    </row>
    <row r="29776" spans="1:1" hidden="1">
      <c r="A29776" s="5"/>
    </row>
    <row r="29777" spans="1:1" hidden="1">
      <c r="A29777" s="5"/>
    </row>
    <row r="29778" spans="1:1" hidden="1">
      <c r="A29778" s="5"/>
    </row>
    <row r="29779" spans="1:1" hidden="1">
      <c r="A29779" s="5"/>
    </row>
    <row r="29780" spans="1:1" hidden="1">
      <c r="A29780" s="5"/>
    </row>
    <row r="29781" spans="1:1" hidden="1">
      <c r="A29781" s="5"/>
    </row>
    <row r="29782" spans="1:1" hidden="1">
      <c r="A29782" s="5"/>
    </row>
    <row r="29783" spans="1:1" hidden="1">
      <c r="A29783" s="5"/>
    </row>
    <row r="29784" spans="1:1" hidden="1">
      <c r="A29784" s="5"/>
    </row>
    <row r="29785" spans="1:1" hidden="1">
      <c r="A29785" s="5"/>
    </row>
    <row r="29786" spans="1:1" hidden="1">
      <c r="A29786" s="5"/>
    </row>
    <row r="29787" spans="1:1" hidden="1">
      <c r="A29787" s="5"/>
    </row>
    <row r="29788" spans="1:1" hidden="1">
      <c r="A29788" s="5"/>
    </row>
    <row r="29789" spans="1:1" hidden="1">
      <c r="A29789" s="5"/>
    </row>
    <row r="29790" spans="1:1" hidden="1">
      <c r="A29790" s="5"/>
    </row>
    <row r="29791" spans="1:1" hidden="1">
      <c r="A29791" s="5"/>
    </row>
    <row r="29792" spans="1:1" hidden="1">
      <c r="A29792" s="5"/>
    </row>
    <row r="29793" spans="1:1" hidden="1">
      <c r="A29793" s="5"/>
    </row>
    <row r="29794" spans="1:1" hidden="1">
      <c r="A29794" s="5"/>
    </row>
    <row r="29795" spans="1:1" hidden="1">
      <c r="A29795" s="5"/>
    </row>
    <row r="29796" spans="1:1" hidden="1">
      <c r="A29796" s="5"/>
    </row>
    <row r="29797" spans="1:1" hidden="1">
      <c r="A29797" s="5"/>
    </row>
    <row r="29798" spans="1:1" hidden="1">
      <c r="A29798" s="5"/>
    </row>
    <row r="29799" spans="1:1" hidden="1">
      <c r="A29799" s="5"/>
    </row>
    <row r="29800" spans="1:1" hidden="1">
      <c r="A29800" s="5"/>
    </row>
    <row r="29801" spans="1:1" hidden="1">
      <c r="A29801" s="5"/>
    </row>
    <row r="29802" spans="1:1" hidden="1">
      <c r="A29802" s="5"/>
    </row>
    <row r="29803" spans="1:1" hidden="1">
      <c r="A29803" s="5"/>
    </row>
    <row r="29804" spans="1:1" hidden="1">
      <c r="A29804" s="5"/>
    </row>
    <row r="29805" spans="1:1" hidden="1">
      <c r="A29805" s="5"/>
    </row>
    <row r="29806" spans="1:1" hidden="1">
      <c r="A29806" s="5"/>
    </row>
    <row r="29807" spans="1:1" hidden="1">
      <c r="A29807" s="5"/>
    </row>
    <row r="29808" spans="1:1" hidden="1">
      <c r="A29808" s="5"/>
    </row>
    <row r="29809" spans="1:1" hidden="1">
      <c r="A29809" s="5"/>
    </row>
    <row r="29810" spans="1:1" hidden="1">
      <c r="A29810" s="5"/>
    </row>
    <row r="29811" spans="1:1" hidden="1">
      <c r="A29811" s="5"/>
    </row>
    <row r="29812" spans="1:1" hidden="1">
      <c r="A29812" s="5"/>
    </row>
    <row r="29813" spans="1:1" hidden="1">
      <c r="A29813" s="5"/>
    </row>
    <row r="29814" spans="1:1" hidden="1">
      <c r="A29814" s="5"/>
    </row>
    <row r="29815" spans="1:1" hidden="1">
      <c r="A29815" s="5"/>
    </row>
    <row r="29816" spans="1:1" hidden="1">
      <c r="A29816" s="5"/>
    </row>
    <row r="29817" spans="1:1" hidden="1">
      <c r="A29817" s="5"/>
    </row>
    <row r="29818" spans="1:1" hidden="1">
      <c r="A29818" s="5"/>
    </row>
    <row r="29819" spans="1:1" hidden="1">
      <c r="A29819" s="5"/>
    </row>
    <row r="29820" spans="1:1" hidden="1">
      <c r="A29820" s="5"/>
    </row>
    <row r="29821" spans="1:1" hidden="1">
      <c r="A29821" s="5"/>
    </row>
    <row r="29822" spans="1:1" hidden="1">
      <c r="A29822" s="5"/>
    </row>
    <row r="29823" spans="1:1" hidden="1">
      <c r="A29823" s="5"/>
    </row>
    <row r="29824" spans="1:1" hidden="1">
      <c r="A29824" s="5"/>
    </row>
    <row r="29825" spans="1:1" hidden="1">
      <c r="A29825" s="5"/>
    </row>
    <row r="29826" spans="1:1" hidden="1">
      <c r="A29826" s="5"/>
    </row>
    <row r="29827" spans="1:1" hidden="1">
      <c r="A29827" s="5"/>
    </row>
    <row r="29828" spans="1:1" hidden="1">
      <c r="A29828" s="5"/>
    </row>
    <row r="29829" spans="1:1" hidden="1">
      <c r="A29829" s="5"/>
    </row>
    <row r="29830" spans="1:1" hidden="1">
      <c r="A29830" s="5"/>
    </row>
    <row r="29831" spans="1:1" hidden="1">
      <c r="A29831" s="5"/>
    </row>
    <row r="29832" spans="1:1" hidden="1">
      <c r="A29832" s="5"/>
    </row>
    <row r="29833" spans="1:1" hidden="1">
      <c r="A29833" s="5"/>
    </row>
    <row r="29834" spans="1:1" hidden="1">
      <c r="A29834" s="5"/>
    </row>
    <row r="29835" spans="1:1" hidden="1">
      <c r="A29835" s="5"/>
    </row>
    <row r="29836" spans="1:1" hidden="1">
      <c r="A29836" s="5"/>
    </row>
    <row r="29837" spans="1:1" hidden="1">
      <c r="A29837" s="5"/>
    </row>
    <row r="29838" spans="1:1" hidden="1">
      <c r="A29838" s="5"/>
    </row>
    <row r="29839" spans="1:1" hidden="1">
      <c r="A29839" s="5"/>
    </row>
    <row r="29840" spans="1:1" hidden="1">
      <c r="A29840" s="5"/>
    </row>
    <row r="29841" spans="1:1" hidden="1">
      <c r="A29841" s="5"/>
    </row>
    <row r="29842" spans="1:1" hidden="1">
      <c r="A29842" s="5"/>
    </row>
    <row r="29843" spans="1:1" hidden="1">
      <c r="A29843" s="5"/>
    </row>
    <row r="29844" spans="1:1" hidden="1">
      <c r="A29844" s="5"/>
    </row>
    <row r="29845" spans="1:1" hidden="1">
      <c r="A29845" s="5"/>
    </row>
    <row r="29846" spans="1:1" hidden="1">
      <c r="A29846" s="5"/>
    </row>
    <row r="29847" spans="1:1" hidden="1">
      <c r="A29847" s="5"/>
    </row>
    <row r="29848" spans="1:1" hidden="1">
      <c r="A29848" s="5"/>
    </row>
    <row r="29849" spans="1:1" hidden="1">
      <c r="A29849" s="5"/>
    </row>
    <row r="29850" spans="1:1" hidden="1">
      <c r="A29850" s="5"/>
    </row>
    <row r="29851" spans="1:1" hidden="1">
      <c r="A29851" s="5"/>
    </row>
    <row r="29852" spans="1:1" hidden="1">
      <c r="A29852" s="5"/>
    </row>
    <row r="29853" spans="1:1" hidden="1">
      <c r="A29853" s="5"/>
    </row>
    <row r="29854" spans="1:1" hidden="1">
      <c r="A29854" s="5"/>
    </row>
    <row r="29855" spans="1:1" hidden="1">
      <c r="A29855" s="5"/>
    </row>
    <row r="29856" spans="1:1" hidden="1">
      <c r="A29856" s="5"/>
    </row>
    <row r="29857" spans="1:1" hidden="1">
      <c r="A29857" s="5"/>
    </row>
    <row r="29858" spans="1:1" hidden="1">
      <c r="A29858" s="5"/>
    </row>
    <row r="29859" spans="1:1" hidden="1">
      <c r="A29859" s="5"/>
    </row>
    <row r="29860" spans="1:1" hidden="1">
      <c r="A29860" s="5"/>
    </row>
    <row r="29861" spans="1:1" hidden="1">
      <c r="A29861" s="5"/>
    </row>
    <row r="29862" spans="1:1" hidden="1">
      <c r="A29862" s="5"/>
    </row>
    <row r="29863" spans="1:1" hidden="1">
      <c r="A29863" s="5"/>
    </row>
    <row r="29864" spans="1:1" hidden="1">
      <c r="A29864" s="5"/>
    </row>
    <row r="29865" spans="1:1" hidden="1">
      <c r="A29865" s="5"/>
    </row>
    <row r="29866" spans="1:1" hidden="1">
      <c r="A29866" s="5"/>
    </row>
    <row r="29867" spans="1:1" hidden="1">
      <c r="A29867" s="5"/>
    </row>
    <row r="29868" spans="1:1" hidden="1">
      <c r="A29868" s="5"/>
    </row>
    <row r="29869" spans="1:1" hidden="1">
      <c r="A29869" s="5"/>
    </row>
    <row r="29870" spans="1:1" hidden="1">
      <c r="A29870" s="5"/>
    </row>
    <row r="29871" spans="1:1" hidden="1">
      <c r="A29871" s="5"/>
    </row>
    <row r="29872" spans="1:1" hidden="1">
      <c r="A29872" s="5"/>
    </row>
    <row r="29873" spans="1:1" hidden="1">
      <c r="A29873" s="5"/>
    </row>
    <row r="29874" spans="1:1" hidden="1">
      <c r="A29874" s="5"/>
    </row>
    <row r="29875" spans="1:1" hidden="1">
      <c r="A29875" s="5"/>
    </row>
    <row r="29876" spans="1:1" hidden="1">
      <c r="A29876" s="5"/>
    </row>
    <row r="29877" spans="1:1" hidden="1">
      <c r="A29877" s="5"/>
    </row>
    <row r="29878" spans="1:1" hidden="1">
      <c r="A29878" s="5"/>
    </row>
    <row r="29879" spans="1:1" hidden="1">
      <c r="A29879" s="5"/>
    </row>
    <row r="29880" spans="1:1" hidden="1">
      <c r="A29880" s="5"/>
    </row>
    <row r="29881" spans="1:1" hidden="1">
      <c r="A29881" s="5"/>
    </row>
    <row r="29882" spans="1:1" hidden="1">
      <c r="A29882" s="5"/>
    </row>
    <row r="29883" spans="1:1" hidden="1">
      <c r="A29883" s="5"/>
    </row>
    <row r="29884" spans="1:1" hidden="1">
      <c r="A29884" s="5"/>
    </row>
    <row r="29885" spans="1:1" hidden="1">
      <c r="A29885" s="5"/>
    </row>
    <row r="29886" spans="1:1" hidden="1">
      <c r="A29886" s="5"/>
    </row>
    <row r="29887" spans="1:1" hidden="1">
      <c r="A29887" s="5"/>
    </row>
    <row r="29888" spans="1:1" hidden="1">
      <c r="A29888" s="5"/>
    </row>
    <row r="29889" spans="1:1" hidden="1">
      <c r="A29889" s="5"/>
    </row>
    <row r="29890" spans="1:1" hidden="1">
      <c r="A29890" s="5"/>
    </row>
    <row r="29891" spans="1:1" hidden="1">
      <c r="A29891" s="5"/>
    </row>
    <row r="29892" spans="1:1" hidden="1">
      <c r="A29892" s="5"/>
    </row>
    <row r="29893" spans="1:1" hidden="1">
      <c r="A29893" s="5"/>
    </row>
    <row r="29894" spans="1:1" hidden="1">
      <c r="A29894" s="5"/>
    </row>
    <row r="29895" spans="1:1" hidden="1">
      <c r="A29895" s="5"/>
    </row>
    <row r="29896" spans="1:1" hidden="1">
      <c r="A29896" s="5"/>
    </row>
    <row r="29897" spans="1:1" hidden="1">
      <c r="A29897" s="5"/>
    </row>
    <row r="29898" spans="1:1" hidden="1">
      <c r="A29898" s="5"/>
    </row>
    <row r="29899" spans="1:1" hidden="1">
      <c r="A29899" s="5"/>
    </row>
    <row r="29900" spans="1:1" hidden="1">
      <c r="A29900" s="5"/>
    </row>
    <row r="29901" spans="1:1" hidden="1">
      <c r="A29901" s="5"/>
    </row>
    <row r="29902" spans="1:1" hidden="1">
      <c r="A29902" s="5"/>
    </row>
    <row r="29903" spans="1:1" hidden="1">
      <c r="A29903" s="5"/>
    </row>
    <row r="29904" spans="1:1" hidden="1">
      <c r="A29904" s="5"/>
    </row>
    <row r="29905" spans="1:1" hidden="1">
      <c r="A29905" s="5"/>
    </row>
    <row r="29906" spans="1:1" hidden="1">
      <c r="A29906" s="5"/>
    </row>
    <row r="29907" spans="1:1" hidden="1">
      <c r="A29907" s="5"/>
    </row>
    <row r="29908" spans="1:1" hidden="1">
      <c r="A29908" s="5"/>
    </row>
    <row r="29909" spans="1:1" hidden="1">
      <c r="A29909" s="5"/>
    </row>
    <row r="29910" spans="1:1" hidden="1">
      <c r="A29910" s="5"/>
    </row>
    <row r="29911" spans="1:1" hidden="1">
      <c r="A29911" s="5"/>
    </row>
    <row r="29912" spans="1:1" hidden="1">
      <c r="A29912" s="5"/>
    </row>
    <row r="29913" spans="1:1" hidden="1">
      <c r="A29913" s="5"/>
    </row>
    <row r="29914" spans="1:1" hidden="1">
      <c r="A29914" s="5"/>
    </row>
    <row r="29915" spans="1:1" hidden="1">
      <c r="A29915" s="5"/>
    </row>
    <row r="29916" spans="1:1" hidden="1">
      <c r="A29916" s="5"/>
    </row>
    <row r="29917" spans="1:1" hidden="1">
      <c r="A29917" s="5"/>
    </row>
    <row r="29918" spans="1:1" hidden="1">
      <c r="A29918" s="5"/>
    </row>
    <row r="29919" spans="1:1" hidden="1">
      <c r="A29919" s="5"/>
    </row>
    <row r="29920" spans="1:1" hidden="1">
      <c r="A29920" s="5"/>
    </row>
    <row r="29921" spans="1:1" hidden="1">
      <c r="A29921" s="5"/>
    </row>
    <row r="29922" spans="1:1" hidden="1">
      <c r="A29922" s="5"/>
    </row>
    <row r="29923" spans="1:1" hidden="1">
      <c r="A29923" s="5"/>
    </row>
    <row r="29924" spans="1:1" hidden="1">
      <c r="A29924" s="5"/>
    </row>
    <row r="29925" spans="1:1" hidden="1">
      <c r="A29925" s="5"/>
    </row>
    <row r="29926" spans="1:1" hidden="1">
      <c r="A29926" s="5"/>
    </row>
    <row r="29927" spans="1:1" hidden="1">
      <c r="A29927" s="5"/>
    </row>
    <row r="29928" spans="1:1" hidden="1">
      <c r="A29928" s="5"/>
    </row>
    <row r="29929" spans="1:1" hidden="1">
      <c r="A29929" s="5"/>
    </row>
    <row r="29930" spans="1:1" hidden="1">
      <c r="A29930" s="5"/>
    </row>
    <row r="29931" spans="1:1" hidden="1">
      <c r="A29931" s="5"/>
    </row>
    <row r="29932" spans="1:1" hidden="1">
      <c r="A29932" s="5"/>
    </row>
    <row r="29933" spans="1:1" hidden="1">
      <c r="A29933" s="5"/>
    </row>
    <row r="29934" spans="1:1" hidden="1">
      <c r="A29934" s="5"/>
    </row>
    <row r="29935" spans="1:1" hidden="1">
      <c r="A29935" s="5"/>
    </row>
    <row r="29936" spans="1:1" hidden="1">
      <c r="A29936" s="5"/>
    </row>
    <row r="29937" spans="1:1" hidden="1">
      <c r="A29937" s="5"/>
    </row>
    <row r="29938" spans="1:1" hidden="1">
      <c r="A29938" s="5"/>
    </row>
    <row r="29939" spans="1:1" hidden="1">
      <c r="A29939" s="5"/>
    </row>
    <row r="29940" spans="1:1" hidden="1">
      <c r="A29940" s="5"/>
    </row>
    <row r="29941" spans="1:1" hidden="1">
      <c r="A29941" s="5"/>
    </row>
    <row r="29942" spans="1:1" hidden="1">
      <c r="A29942" s="5"/>
    </row>
    <row r="29943" spans="1:1" hidden="1">
      <c r="A29943" s="5"/>
    </row>
    <row r="29944" spans="1:1" hidden="1">
      <c r="A29944" s="5"/>
    </row>
    <row r="29945" spans="1:1" hidden="1">
      <c r="A29945" s="5"/>
    </row>
    <row r="29946" spans="1:1" hidden="1">
      <c r="A29946" s="5"/>
    </row>
    <row r="29947" spans="1:1" hidden="1">
      <c r="A29947" s="5"/>
    </row>
    <row r="29948" spans="1:1" hidden="1">
      <c r="A29948" s="5"/>
    </row>
    <row r="29949" spans="1:1" hidden="1">
      <c r="A29949" s="5"/>
    </row>
    <row r="29950" spans="1:1" hidden="1">
      <c r="A29950" s="5"/>
    </row>
    <row r="29951" spans="1:1" hidden="1">
      <c r="A29951" s="5"/>
    </row>
    <row r="29952" spans="1:1" hidden="1">
      <c r="A29952" s="5"/>
    </row>
    <row r="29953" spans="1:1" hidden="1">
      <c r="A29953" s="5"/>
    </row>
    <row r="29954" spans="1:1" hidden="1">
      <c r="A29954" s="5"/>
    </row>
    <row r="29955" spans="1:1" hidden="1">
      <c r="A29955" s="5"/>
    </row>
    <row r="29956" spans="1:1" hidden="1">
      <c r="A29956" s="5"/>
    </row>
    <row r="29957" spans="1:1" hidden="1">
      <c r="A29957" s="5"/>
    </row>
    <row r="29958" spans="1:1" hidden="1">
      <c r="A29958" s="5"/>
    </row>
    <row r="29959" spans="1:1" hidden="1">
      <c r="A29959" s="5"/>
    </row>
    <row r="29960" spans="1:1" hidden="1">
      <c r="A29960" s="5"/>
    </row>
    <row r="29961" spans="1:1" hidden="1">
      <c r="A29961" s="5"/>
    </row>
    <row r="29962" spans="1:1" hidden="1">
      <c r="A29962" s="5"/>
    </row>
    <row r="29963" spans="1:1" hidden="1">
      <c r="A29963" s="5"/>
    </row>
    <row r="29964" spans="1:1" hidden="1">
      <c r="A29964" s="5"/>
    </row>
    <row r="29965" spans="1:1" hidden="1">
      <c r="A29965" s="5"/>
    </row>
    <row r="29966" spans="1:1" hidden="1">
      <c r="A29966" s="5"/>
    </row>
    <row r="29967" spans="1:1" hidden="1">
      <c r="A29967" s="5"/>
    </row>
    <row r="29968" spans="1:1" hidden="1">
      <c r="A29968" s="5"/>
    </row>
    <row r="29969" spans="1:1" hidden="1">
      <c r="A29969" s="5"/>
    </row>
    <row r="29970" spans="1:1" hidden="1">
      <c r="A29970" s="5"/>
    </row>
    <row r="29971" spans="1:1" hidden="1">
      <c r="A29971" s="5"/>
    </row>
    <row r="29972" spans="1:1" hidden="1">
      <c r="A29972" s="5"/>
    </row>
    <row r="29973" spans="1:1" hidden="1">
      <c r="A29973" s="5"/>
    </row>
    <row r="29974" spans="1:1" hidden="1">
      <c r="A29974" s="5"/>
    </row>
    <row r="29975" spans="1:1" hidden="1">
      <c r="A29975" s="5"/>
    </row>
    <row r="29976" spans="1:1" hidden="1">
      <c r="A29976" s="5"/>
    </row>
    <row r="29977" spans="1:1" hidden="1">
      <c r="A29977" s="5"/>
    </row>
    <row r="29978" spans="1:1" hidden="1">
      <c r="A29978" s="5"/>
    </row>
    <row r="29979" spans="1:1" hidden="1">
      <c r="A29979" s="5"/>
    </row>
    <row r="29980" spans="1:1" hidden="1">
      <c r="A29980" s="5"/>
    </row>
    <row r="29981" spans="1:1" hidden="1">
      <c r="A29981" s="5"/>
    </row>
    <row r="29982" spans="1:1" hidden="1">
      <c r="A29982" s="5"/>
    </row>
    <row r="29983" spans="1:1" hidden="1">
      <c r="A29983" s="5"/>
    </row>
    <row r="29984" spans="1:1" hidden="1">
      <c r="A29984" s="5"/>
    </row>
    <row r="29985" spans="1:1" hidden="1">
      <c r="A29985" s="5"/>
    </row>
    <row r="29986" spans="1:1" hidden="1">
      <c r="A29986" s="5"/>
    </row>
    <row r="29987" spans="1:1" hidden="1">
      <c r="A29987" s="5"/>
    </row>
    <row r="29988" spans="1:1" hidden="1">
      <c r="A29988" s="5"/>
    </row>
    <row r="29989" spans="1:1" hidden="1">
      <c r="A29989" s="5"/>
    </row>
    <row r="29990" spans="1:1" hidden="1">
      <c r="A29990" s="5"/>
    </row>
    <row r="29991" spans="1:1" hidden="1">
      <c r="A29991" s="5"/>
    </row>
    <row r="29992" spans="1:1" hidden="1">
      <c r="A29992" s="5"/>
    </row>
    <row r="29993" spans="1:1" hidden="1">
      <c r="A29993" s="5"/>
    </row>
    <row r="29994" spans="1:1" hidden="1">
      <c r="A29994" s="5"/>
    </row>
    <row r="29995" spans="1:1" hidden="1">
      <c r="A29995" s="5"/>
    </row>
    <row r="29996" spans="1:1" hidden="1">
      <c r="A29996" s="5"/>
    </row>
    <row r="29997" spans="1:1" hidden="1">
      <c r="A29997" s="5"/>
    </row>
    <row r="29998" spans="1:1" hidden="1">
      <c r="A29998" s="5"/>
    </row>
    <row r="29999" spans="1:1" hidden="1">
      <c r="A29999" s="5"/>
    </row>
    <row r="30000" spans="1:1" hidden="1">
      <c r="A30000" s="5"/>
    </row>
    <row r="30001" spans="1:1" hidden="1">
      <c r="A30001" s="5"/>
    </row>
    <row r="30002" spans="1:1" hidden="1">
      <c r="A30002" s="5"/>
    </row>
    <row r="30003" spans="1:1" hidden="1">
      <c r="A30003" s="5"/>
    </row>
    <row r="30004" spans="1:1" hidden="1">
      <c r="A30004" s="5"/>
    </row>
    <row r="30005" spans="1:1" hidden="1">
      <c r="A30005" s="5"/>
    </row>
    <row r="30006" spans="1:1" hidden="1">
      <c r="A30006" s="5"/>
    </row>
    <row r="30007" spans="1:1" hidden="1">
      <c r="A30007" s="5"/>
    </row>
    <row r="30008" spans="1:1" hidden="1">
      <c r="A30008" s="5"/>
    </row>
    <row r="30009" spans="1:1" hidden="1">
      <c r="A30009" s="5"/>
    </row>
    <row r="30010" spans="1:1" hidden="1">
      <c r="A30010" s="5"/>
    </row>
    <row r="30011" spans="1:1" hidden="1">
      <c r="A30011" s="5"/>
    </row>
    <row r="30012" spans="1:1" hidden="1">
      <c r="A30012" s="5"/>
    </row>
    <row r="30013" spans="1:1" hidden="1">
      <c r="A30013" s="5"/>
    </row>
    <row r="30014" spans="1:1" hidden="1">
      <c r="A30014" s="5"/>
    </row>
    <row r="30015" spans="1:1" hidden="1">
      <c r="A30015" s="5"/>
    </row>
    <row r="30016" spans="1:1" hidden="1">
      <c r="A30016" s="5"/>
    </row>
    <row r="30017" spans="1:1" hidden="1">
      <c r="A30017" s="5"/>
    </row>
    <row r="30018" spans="1:1" hidden="1">
      <c r="A30018" s="5"/>
    </row>
    <row r="30019" spans="1:1" hidden="1">
      <c r="A30019" s="5"/>
    </row>
    <row r="30020" spans="1:1" hidden="1">
      <c r="A30020" s="5"/>
    </row>
    <row r="30021" spans="1:1" hidden="1">
      <c r="A30021" s="5"/>
    </row>
    <row r="30022" spans="1:1" hidden="1">
      <c r="A30022" s="5"/>
    </row>
    <row r="30023" spans="1:1" hidden="1">
      <c r="A30023" s="5"/>
    </row>
    <row r="30024" spans="1:1" hidden="1">
      <c r="A30024" s="5"/>
    </row>
    <row r="30025" spans="1:1" hidden="1">
      <c r="A30025" s="5"/>
    </row>
    <row r="30026" spans="1:1" hidden="1">
      <c r="A30026" s="5"/>
    </row>
    <row r="30027" spans="1:1" hidden="1">
      <c r="A30027" s="5"/>
    </row>
    <row r="30028" spans="1:1" hidden="1">
      <c r="A30028" s="5"/>
    </row>
    <row r="30029" spans="1:1" hidden="1">
      <c r="A30029" s="5"/>
    </row>
    <row r="30030" spans="1:1" hidden="1">
      <c r="A30030" s="5"/>
    </row>
    <row r="30031" spans="1:1" hidden="1">
      <c r="A30031" s="5"/>
    </row>
    <row r="30032" spans="1:1" hidden="1">
      <c r="A30032" s="5"/>
    </row>
    <row r="30033" spans="1:1" hidden="1">
      <c r="A30033" s="5"/>
    </row>
    <row r="30034" spans="1:1" hidden="1">
      <c r="A30034" s="5"/>
    </row>
    <row r="30035" spans="1:1" hidden="1">
      <c r="A30035" s="5"/>
    </row>
    <row r="30036" spans="1:1" hidden="1">
      <c r="A30036" s="5"/>
    </row>
    <row r="30037" spans="1:1" hidden="1">
      <c r="A30037" s="5"/>
    </row>
    <row r="30038" spans="1:1" hidden="1">
      <c r="A30038" s="5"/>
    </row>
    <row r="30039" spans="1:1" hidden="1">
      <c r="A30039" s="5"/>
    </row>
    <row r="30040" spans="1:1" hidden="1">
      <c r="A30040" s="5"/>
    </row>
    <row r="30041" spans="1:1" hidden="1">
      <c r="A30041" s="5"/>
    </row>
    <row r="30042" spans="1:1" hidden="1">
      <c r="A30042" s="5"/>
    </row>
    <row r="30043" spans="1:1" hidden="1">
      <c r="A30043" s="5"/>
    </row>
    <row r="30044" spans="1:1" hidden="1">
      <c r="A30044" s="5"/>
    </row>
    <row r="30045" spans="1:1" hidden="1">
      <c r="A30045" s="5"/>
    </row>
    <row r="30046" spans="1:1" hidden="1">
      <c r="A30046" s="5"/>
    </row>
    <row r="30047" spans="1:1" hidden="1">
      <c r="A30047" s="5"/>
    </row>
    <row r="30048" spans="1:1" hidden="1">
      <c r="A30048" s="5"/>
    </row>
    <row r="30049" spans="1:1" hidden="1">
      <c r="A30049" s="5"/>
    </row>
    <row r="30050" spans="1:1" hidden="1">
      <c r="A30050" s="5"/>
    </row>
    <row r="30051" spans="1:1" hidden="1">
      <c r="A30051" s="5"/>
    </row>
    <row r="30052" spans="1:1" hidden="1">
      <c r="A30052" s="5"/>
    </row>
    <row r="30053" spans="1:1" hidden="1">
      <c r="A30053" s="5"/>
    </row>
    <row r="30054" spans="1:1" hidden="1">
      <c r="A30054" s="5"/>
    </row>
    <row r="30055" spans="1:1" hidden="1">
      <c r="A30055" s="5"/>
    </row>
    <row r="30056" spans="1:1" hidden="1">
      <c r="A30056" s="5"/>
    </row>
    <row r="30057" spans="1:1" hidden="1">
      <c r="A30057" s="5"/>
    </row>
    <row r="30058" spans="1:1" hidden="1">
      <c r="A30058" s="5"/>
    </row>
    <row r="30059" spans="1:1" hidden="1">
      <c r="A30059" s="5"/>
    </row>
    <row r="30060" spans="1:1" hidden="1">
      <c r="A30060" s="5"/>
    </row>
    <row r="30061" spans="1:1" hidden="1">
      <c r="A30061" s="5"/>
    </row>
    <row r="30062" spans="1:1" hidden="1">
      <c r="A30062" s="5"/>
    </row>
    <row r="30063" spans="1:1" hidden="1">
      <c r="A30063" s="5"/>
    </row>
    <row r="30064" spans="1:1" hidden="1">
      <c r="A30064" s="5"/>
    </row>
    <row r="30065" spans="1:1" hidden="1">
      <c r="A30065" s="5"/>
    </row>
    <row r="30066" spans="1:1" hidden="1">
      <c r="A30066" s="5"/>
    </row>
    <row r="30067" spans="1:1" hidden="1">
      <c r="A30067" s="5"/>
    </row>
    <row r="30068" spans="1:1" hidden="1">
      <c r="A30068" s="5"/>
    </row>
    <row r="30069" spans="1:1" hidden="1">
      <c r="A30069" s="5"/>
    </row>
    <row r="30070" spans="1:1" hidden="1">
      <c r="A30070" s="5"/>
    </row>
    <row r="30071" spans="1:1" hidden="1">
      <c r="A30071" s="5"/>
    </row>
    <row r="30072" spans="1:1" hidden="1">
      <c r="A30072" s="5"/>
    </row>
    <row r="30073" spans="1:1" hidden="1">
      <c r="A30073" s="5"/>
    </row>
    <row r="30074" spans="1:1" hidden="1">
      <c r="A30074" s="5"/>
    </row>
    <row r="30075" spans="1:1" hidden="1">
      <c r="A30075" s="5"/>
    </row>
    <row r="30076" spans="1:1" hidden="1">
      <c r="A30076" s="5"/>
    </row>
    <row r="30077" spans="1:1" hidden="1">
      <c r="A30077" s="5"/>
    </row>
    <row r="30078" spans="1:1" hidden="1">
      <c r="A30078" s="5"/>
    </row>
    <row r="30079" spans="1:1" hidden="1">
      <c r="A30079" s="5"/>
    </row>
    <row r="30080" spans="1:1" hidden="1">
      <c r="A30080" s="5"/>
    </row>
    <row r="30081" spans="1:1" hidden="1">
      <c r="A30081" s="5"/>
    </row>
    <row r="30082" spans="1:1" hidden="1">
      <c r="A30082" s="5"/>
    </row>
    <row r="30083" spans="1:1" hidden="1">
      <c r="A30083" s="5"/>
    </row>
    <row r="30084" spans="1:1" hidden="1">
      <c r="A30084" s="5"/>
    </row>
    <row r="30085" spans="1:1" hidden="1">
      <c r="A30085" s="5"/>
    </row>
    <row r="30086" spans="1:1" hidden="1">
      <c r="A30086" s="5"/>
    </row>
    <row r="30087" spans="1:1" hidden="1">
      <c r="A30087" s="5"/>
    </row>
    <row r="30088" spans="1:1" hidden="1">
      <c r="A30088" s="5"/>
    </row>
    <row r="30089" spans="1:1" hidden="1">
      <c r="A30089" s="5"/>
    </row>
    <row r="30090" spans="1:1" hidden="1">
      <c r="A30090" s="5"/>
    </row>
    <row r="30091" spans="1:1" hidden="1">
      <c r="A30091" s="5"/>
    </row>
    <row r="30092" spans="1:1" hidden="1">
      <c r="A30092" s="5"/>
    </row>
    <row r="30093" spans="1:1" hidden="1">
      <c r="A30093" s="5"/>
    </row>
    <row r="30094" spans="1:1" hidden="1">
      <c r="A30094" s="5"/>
    </row>
    <row r="30095" spans="1:1" hidden="1">
      <c r="A30095" s="5"/>
    </row>
    <row r="30096" spans="1:1" hidden="1">
      <c r="A30096" s="5"/>
    </row>
    <row r="30097" spans="1:1" hidden="1">
      <c r="A30097" s="5"/>
    </row>
    <row r="30098" spans="1:1" hidden="1">
      <c r="A30098" s="5"/>
    </row>
    <row r="30099" spans="1:1" hidden="1">
      <c r="A30099" s="5"/>
    </row>
    <row r="30100" spans="1:1" hidden="1">
      <c r="A30100" s="5"/>
    </row>
    <row r="30101" spans="1:1" hidden="1">
      <c r="A30101" s="5"/>
    </row>
    <row r="30102" spans="1:1" hidden="1">
      <c r="A30102" s="5"/>
    </row>
    <row r="30103" spans="1:1" hidden="1">
      <c r="A30103" s="5"/>
    </row>
    <row r="30104" spans="1:1" hidden="1">
      <c r="A30104" s="5"/>
    </row>
    <row r="30105" spans="1:1" hidden="1">
      <c r="A30105" s="5"/>
    </row>
    <row r="30106" spans="1:1" hidden="1">
      <c r="A30106" s="5"/>
    </row>
    <row r="30107" spans="1:1" hidden="1">
      <c r="A30107" s="5"/>
    </row>
    <row r="30108" spans="1:1" hidden="1">
      <c r="A30108" s="5"/>
    </row>
    <row r="30109" spans="1:1" hidden="1">
      <c r="A30109" s="5"/>
    </row>
    <row r="30110" spans="1:1" hidden="1">
      <c r="A30110" s="5"/>
    </row>
    <row r="30111" spans="1:1" hidden="1">
      <c r="A30111" s="5"/>
    </row>
    <row r="30112" spans="1:1" hidden="1">
      <c r="A30112" s="5"/>
    </row>
    <row r="30113" spans="1:1" hidden="1">
      <c r="A30113" s="5"/>
    </row>
    <row r="30114" spans="1:1" hidden="1">
      <c r="A30114" s="5"/>
    </row>
    <row r="30115" spans="1:1" hidden="1">
      <c r="A30115" s="5"/>
    </row>
    <row r="30116" spans="1:1" hidden="1">
      <c r="A30116" s="5"/>
    </row>
    <row r="30117" spans="1:1" hidden="1">
      <c r="A30117" s="5"/>
    </row>
    <row r="30118" spans="1:1" hidden="1">
      <c r="A30118" s="5"/>
    </row>
    <row r="30119" spans="1:1" hidden="1">
      <c r="A30119" s="5"/>
    </row>
    <row r="30120" spans="1:1" hidden="1">
      <c r="A30120" s="5"/>
    </row>
    <row r="30121" spans="1:1" hidden="1">
      <c r="A30121" s="5"/>
    </row>
    <row r="30122" spans="1:1" hidden="1">
      <c r="A30122" s="5"/>
    </row>
    <row r="30123" spans="1:1" hidden="1">
      <c r="A30123" s="5"/>
    </row>
    <row r="30124" spans="1:1" hidden="1">
      <c r="A30124" s="5"/>
    </row>
    <row r="30125" spans="1:1" hidden="1">
      <c r="A30125" s="5"/>
    </row>
    <row r="30126" spans="1:1" hidden="1">
      <c r="A30126" s="5"/>
    </row>
    <row r="30127" spans="1:1" hidden="1">
      <c r="A30127" s="5"/>
    </row>
    <row r="30128" spans="1:1" hidden="1">
      <c r="A30128" s="5"/>
    </row>
    <row r="30129" spans="1:1" hidden="1">
      <c r="A30129" s="5"/>
    </row>
    <row r="30130" spans="1:1" hidden="1">
      <c r="A30130" s="5"/>
    </row>
    <row r="30131" spans="1:1" hidden="1">
      <c r="A30131" s="5"/>
    </row>
    <row r="30132" spans="1:1" hidden="1">
      <c r="A30132" s="5"/>
    </row>
    <row r="30133" spans="1:1" hidden="1">
      <c r="A30133" s="5"/>
    </row>
    <row r="30134" spans="1:1" hidden="1">
      <c r="A30134" s="5"/>
    </row>
    <row r="30135" spans="1:1" hidden="1">
      <c r="A30135" s="5"/>
    </row>
    <row r="30136" spans="1:1" hidden="1">
      <c r="A30136" s="5"/>
    </row>
    <row r="30137" spans="1:1" hidden="1">
      <c r="A30137" s="5"/>
    </row>
    <row r="30138" spans="1:1" hidden="1">
      <c r="A30138" s="5"/>
    </row>
    <row r="30139" spans="1:1" hidden="1">
      <c r="A30139" s="5"/>
    </row>
    <row r="30140" spans="1:1" hidden="1">
      <c r="A30140" s="5"/>
    </row>
    <row r="30141" spans="1:1" hidden="1">
      <c r="A30141" s="5"/>
    </row>
    <row r="30142" spans="1:1" hidden="1">
      <c r="A30142" s="5"/>
    </row>
    <row r="30143" spans="1:1" hidden="1">
      <c r="A30143" s="5"/>
    </row>
    <row r="30144" spans="1:1" hidden="1">
      <c r="A30144" s="5"/>
    </row>
    <row r="30145" spans="1:1" hidden="1">
      <c r="A30145" s="5"/>
    </row>
    <row r="30146" spans="1:1" hidden="1">
      <c r="A30146" s="5"/>
    </row>
    <row r="30147" spans="1:1" hidden="1">
      <c r="A30147" s="5"/>
    </row>
    <row r="30148" spans="1:1" hidden="1">
      <c r="A30148" s="5"/>
    </row>
    <row r="30149" spans="1:1" hidden="1">
      <c r="A30149" s="5"/>
    </row>
    <row r="30150" spans="1:1" hidden="1">
      <c r="A30150" s="5"/>
    </row>
    <row r="30151" spans="1:1" hidden="1">
      <c r="A30151" s="5"/>
    </row>
    <row r="30152" spans="1:1" hidden="1">
      <c r="A30152" s="5"/>
    </row>
    <row r="30153" spans="1:1" hidden="1">
      <c r="A30153" s="5"/>
    </row>
    <row r="30154" spans="1:1" hidden="1">
      <c r="A30154" s="5"/>
    </row>
    <row r="30155" spans="1:1" hidden="1">
      <c r="A30155" s="5"/>
    </row>
    <row r="30156" spans="1:1" hidden="1">
      <c r="A30156" s="5"/>
    </row>
    <row r="30157" spans="1:1" hidden="1">
      <c r="A30157" s="5"/>
    </row>
    <row r="30158" spans="1:1" hidden="1">
      <c r="A30158" s="5"/>
    </row>
    <row r="30159" spans="1:1" hidden="1">
      <c r="A30159" s="5"/>
    </row>
    <row r="30160" spans="1:1" hidden="1">
      <c r="A30160" s="5"/>
    </row>
    <row r="30161" spans="1:1" hidden="1">
      <c r="A30161" s="5"/>
    </row>
    <row r="30162" spans="1:1" hidden="1">
      <c r="A30162" s="5"/>
    </row>
    <row r="30163" spans="1:1" hidden="1">
      <c r="A30163" s="5"/>
    </row>
    <row r="30164" spans="1:1" hidden="1">
      <c r="A30164" s="5"/>
    </row>
    <row r="30165" spans="1:1" hidden="1">
      <c r="A30165" s="5"/>
    </row>
    <row r="30166" spans="1:1" hidden="1">
      <c r="A30166" s="5"/>
    </row>
    <row r="30167" spans="1:1" hidden="1">
      <c r="A30167" s="5"/>
    </row>
    <row r="30168" spans="1:1" hidden="1">
      <c r="A30168" s="5"/>
    </row>
    <row r="30169" spans="1:1" hidden="1">
      <c r="A30169" s="5"/>
    </row>
    <row r="30170" spans="1:1" hidden="1">
      <c r="A30170" s="5"/>
    </row>
    <row r="30171" spans="1:1" hidden="1">
      <c r="A30171" s="5"/>
    </row>
    <row r="30172" spans="1:1" hidden="1">
      <c r="A30172" s="5"/>
    </row>
    <row r="30173" spans="1:1" hidden="1">
      <c r="A30173" s="5"/>
    </row>
    <row r="30174" spans="1:1" hidden="1">
      <c r="A30174" s="5"/>
    </row>
    <row r="30175" spans="1:1" hidden="1">
      <c r="A30175" s="5"/>
    </row>
    <row r="30176" spans="1:1" hidden="1">
      <c r="A30176" s="5"/>
    </row>
    <row r="30177" spans="1:1" hidden="1">
      <c r="A30177" s="5"/>
    </row>
    <row r="30178" spans="1:1" hidden="1">
      <c r="A30178" s="5"/>
    </row>
    <row r="30179" spans="1:1" hidden="1">
      <c r="A30179" s="5"/>
    </row>
    <row r="30180" spans="1:1" hidden="1">
      <c r="A30180" s="5"/>
    </row>
    <row r="30181" spans="1:1" hidden="1">
      <c r="A30181" s="5"/>
    </row>
    <row r="30182" spans="1:1" hidden="1">
      <c r="A30182" s="5"/>
    </row>
    <row r="30183" spans="1:1" hidden="1">
      <c r="A30183" s="5"/>
    </row>
    <row r="30184" spans="1:1" hidden="1">
      <c r="A30184" s="5"/>
    </row>
    <row r="30185" spans="1:1" hidden="1">
      <c r="A30185" s="5"/>
    </row>
    <row r="30186" spans="1:1" hidden="1">
      <c r="A30186" s="5"/>
    </row>
    <row r="30187" spans="1:1" hidden="1">
      <c r="A30187" s="5"/>
    </row>
    <row r="30188" spans="1:1" hidden="1">
      <c r="A30188" s="5"/>
    </row>
    <row r="30189" spans="1:1" hidden="1">
      <c r="A30189" s="5"/>
    </row>
    <row r="30190" spans="1:1" hidden="1">
      <c r="A30190" s="5"/>
    </row>
    <row r="30191" spans="1:1" hidden="1">
      <c r="A30191" s="5"/>
    </row>
    <row r="30192" spans="1:1" hidden="1">
      <c r="A30192" s="5"/>
    </row>
    <row r="30193" spans="1:1" hidden="1">
      <c r="A30193" s="5"/>
    </row>
    <row r="30194" spans="1:1" hidden="1">
      <c r="A30194" s="5"/>
    </row>
    <row r="30195" spans="1:1" hidden="1">
      <c r="A30195" s="5"/>
    </row>
    <row r="30196" spans="1:1" hidden="1">
      <c r="A30196" s="5"/>
    </row>
    <row r="30197" spans="1:1" hidden="1">
      <c r="A30197" s="5"/>
    </row>
    <row r="30198" spans="1:1" hidden="1">
      <c r="A30198" s="5"/>
    </row>
    <row r="30199" spans="1:1" hidden="1">
      <c r="A30199" s="5"/>
    </row>
    <row r="30200" spans="1:1" hidden="1">
      <c r="A30200" s="5"/>
    </row>
    <row r="30201" spans="1:1" hidden="1">
      <c r="A30201" s="5"/>
    </row>
    <row r="30202" spans="1:1" hidden="1">
      <c r="A30202" s="5"/>
    </row>
    <row r="30203" spans="1:1" hidden="1">
      <c r="A30203" s="5"/>
    </row>
    <row r="30204" spans="1:1" hidden="1">
      <c r="A30204" s="5"/>
    </row>
    <row r="30205" spans="1:1" hidden="1">
      <c r="A30205" s="5"/>
    </row>
    <row r="30206" spans="1:1" hidden="1">
      <c r="A30206" s="5"/>
    </row>
    <row r="30207" spans="1:1" hidden="1">
      <c r="A30207" s="5"/>
    </row>
    <row r="30208" spans="1:1" hidden="1">
      <c r="A30208" s="5"/>
    </row>
    <row r="30209" spans="1:1" hidden="1">
      <c r="A30209" s="5"/>
    </row>
    <row r="30210" spans="1:1" hidden="1">
      <c r="A30210" s="5"/>
    </row>
    <row r="30211" spans="1:1" hidden="1">
      <c r="A30211" s="5"/>
    </row>
    <row r="30212" spans="1:1" hidden="1">
      <c r="A30212" s="5"/>
    </row>
    <row r="30213" spans="1:1" hidden="1">
      <c r="A30213" s="5"/>
    </row>
    <row r="30214" spans="1:1" hidden="1">
      <c r="A30214" s="5"/>
    </row>
    <row r="30215" spans="1:1" hidden="1">
      <c r="A30215" s="5"/>
    </row>
    <row r="30216" spans="1:1" hidden="1">
      <c r="A30216" s="5"/>
    </row>
    <row r="30217" spans="1:1" hidden="1">
      <c r="A30217" s="5"/>
    </row>
    <row r="30218" spans="1:1" hidden="1">
      <c r="A30218" s="5"/>
    </row>
    <row r="30219" spans="1:1" hidden="1">
      <c r="A30219" s="5"/>
    </row>
    <row r="30220" spans="1:1" hidden="1">
      <c r="A30220" s="5"/>
    </row>
    <row r="30221" spans="1:1" hidden="1">
      <c r="A30221" s="5"/>
    </row>
    <row r="30222" spans="1:1" hidden="1">
      <c r="A30222" s="5"/>
    </row>
    <row r="30223" spans="1:1" hidden="1">
      <c r="A30223" s="5"/>
    </row>
    <row r="30224" spans="1:1" hidden="1">
      <c r="A30224" s="5"/>
    </row>
    <row r="30225" spans="1:1" hidden="1">
      <c r="A30225" s="5"/>
    </row>
    <row r="30226" spans="1:1" hidden="1">
      <c r="A30226" s="5"/>
    </row>
    <row r="30227" spans="1:1" hidden="1">
      <c r="A30227" s="5"/>
    </row>
    <row r="30228" spans="1:1" hidden="1">
      <c r="A30228" s="5"/>
    </row>
    <row r="30229" spans="1:1" hidden="1">
      <c r="A30229" s="5"/>
    </row>
    <row r="30230" spans="1:1" hidden="1">
      <c r="A30230" s="5"/>
    </row>
    <row r="30231" spans="1:1" hidden="1">
      <c r="A30231" s="5"/>
    </row>
    <row r="30232" spans="1:1" hidden="1">
      <c r="A30232" s="5"/>
    </row>
    <row r="30233" spans="1:1" hidden="1">
      <c r="A30233" s="5"/>
    </row>
    <row r="30234" spans="1:1" hidden="1">
      <c r="A30234" s="5"/>
    </row>
    <row r="30235" spans="1:1" hidden="1">
      <c r="A30235" s="5"/>
    </row>
    <row r="30236" spans="1:1" hidden="1">
      <c r="A30236" s="5"/>
    </row>
    <row r="30237" spans="1:1" hidden="1">
      <c r="A30237" s="5"/>
    </row>
    <row r="30238" spans="1:1" hidden="1">
      <c r="A30238" s="5"/>
    </row>
    <row r="30239" spans="1:1" hidden="1">
      <c r="A30239" s="5"/>
    </row>
    <row r="30240" spans="1:1" hidden="1">
      <c r="A30240" s="5"/>
    </row>
    <row r="30241" spans="1:1" hidden="1">
      <c r="A30241" s="5"/>
    </row>
    <row r="30242" spans="1:1" hidden="1">
      <c r="A30242" s="5"/>
    </row>
    <row r="30243" spans="1:1" hidden="1">
      <c r="A30243" s="5"/>
    </row>
    <row r="30244" spans="1:1" hidden="1">
      <c r="A30244" s="5"/>
    </row>
    <row r="30245" spans="1:1" hidden="1">
      <c r="A30245" s="5"/>
    </row>
    <row r="30246" spans="1:1" hidden="1">
      <c r="A30246" s="5"/>
    </row>
    <row r="30247" spans="1:1" hidden="1">
      <c r="A30247" s="5"/>
    </row>
    <row r="30248" spans="1:1" hidden="1">
      <c r="A30248" s="5"/>
    </row>
    <row r="30249" spans="1:1" hidden="1">
      <c r="A30249" s="5"/>
    </row>
    <row r="30250" spans="1:1" hidden="1">
      <c r="A30250" s="5"/>
    </row>
    <row r="30251" spans="1:1" hidden="1">
      <c r="A30251" s="5"/>
    </row>
    <row r="30252" spans="1:1" hidden="1">
      <c r="A30252" s="5"/>
    </row>
    <row r="30253" spans="1:1" hidden="1">
      <c r="A30253" s="5"/>
    </row>
    <row r="30254" spans="1:1" hidden="1">
      <c r="A30254" s="5"/>
    </row>
    <row r="30255" spans="1:1" hidden="1">
      <c r="A30255" s="5"/>
    </row>
    <row r="30256" spans="1:1" hidden="1">
      <c r="A30256" s="5"/>
    </row>
    <row r="30257" spans="1:1" hidden="1">
      <c r="A30257" s="5"/>
    </row>
    <row r="30258" spans="1:1" hidden="1">
      <c r="A30258" s="5"/>
    </row>
    <row r="30259" spans="1:1" hidden="1">
      <c r="A30259" s="5"/>
    </row>
    <row r="30260" spans="1:1" hidden="1">
      <c r="A30260" s="5"/>
    </row>
    <row r="30261" spans="1:1" hidden="1">
      <c r="A30261" s="5"/>
    </row>
    <row r="30262" spans="1:1" hidden="1">
      <c r="A30262" s="5"/>
    </row>
    <row r="30263" spans="1:1" hidden="1">
      <c r="A30263" s="5"/>
    </row>
    <row r="30264" spans="1:1" hidden="1">
      <c r="A30264" s="5"/>
    </row>
    <row r="30265" spans="1:1" hidden="1">
      <c r="A30265" s="5"/>
    </row>
    <row r="30266" spans="1:1" hidden="1">
      <c r="A30266" s="5"/>
    </row>
    <row r="30267" spans="1:1" hidden="1">
      <c r="A30267" s="5"/>
    </row>
    <row r="30268" spans="1:1" hidden="1">
      <c r="A30268" s="5"/>
    </row>
    <row r="30269" spans="1:1" hidden="1">
      <c r="A30269" s="5"/>
    </row>
    <row r="30270" spans="1:1" hidden="1">
      <c r="A30270" s="5"/>
    </row>
    <row r="30271" spans="1:1" hidden="1">
      <c r="A30271" s="5"/>
    </row>
    <row r="30272" spans="1:1" hidden="1">
      <c r="A30272" s="5"/>
    </row>
    <row r="30273" spans="1:1" hidden="1">
      <c r="A30273" s="5"/>
    </row>
    <row r="30274" spans="1:1" hidden="1">
      <c r="A30274" s="5"/>
    </row>
    <row r="30275" spans="1:1" hidden="1">
      <c r="A30275" s="5"/>
    </row>
    <row r="30276" spans="1:1" hidden="1">
      <c r="A30276" s="5"/>
    </row>
    <row r="30277" spans="1:1" hidden="1">
      <c r="A30277" s="5"/>
    </row>
    <row r="30278" spans="1:1" hidden="1">
      <c r="A30278" s="5"/>
    </row>
    <row r="30279" spans="1:1" hidden="1">
      <c r="A30279" s="5"/>
    </row>
    <row r="30280" spans="1:1" hidden="1">
      <c r="A30280" s="5"/>
    </row>
    <row r="30281" spans="1:1" hidden="1">
      <c r="A30281" s="5"/>
    </row>
    <row r="30282" spans="1:1" hidden="1">
      <c r="A30282" s="5"/>
    </row>
    <row r="30283" spans="1:1" hidden="1">
      <c r="A30283" s="5"/>
    </row>
    <row r="30284" spans="1:1" hidden="1">
      <c r="A30284" s="5"/>
    </row>
    <row r="30285" spans="1:1" hidden="1">
      <c r="A30285" s="5"/>
    </row>
    <row r="30286" spans="1:1" hidden="1">
      <c r="A30286" s="5"/>
    </row>
    <row r="30287" spans="1:1" hidden="1">
      <c r="A30287" s="5"/>
    </row>
    <row r="30288" spans="1:1" hidden="1">
      <c r="A30288" s="5"/>
    </row>
    <row r="30289" spans="1:1" hidden="1">
      <c r="A30289" s="5"/>
    </row>
    <row r="30290" spans="1:1" hidden="1">
      <c r="A30290" s="5"/>
    </row>
    <row r="30291" spans="1:1" hidden="1">
      <c r="A30291" s="5"/>
    </row>
    <row r="30292" spans="1:1" hidden="1">
      <c r="A30292" s="5"/>
    </row>
    <row r="30293" spans="1:1" hidden="1">
      <c r="A30293" s="5"/>
    </row>
    <row r="30294" spans="1:1" hidden="1">
      <c r="A30294" s="5"/>
    </row>
    <row r="30295" spans="1:1" hidden="1">
      <c r="A30295" s="5"/>
    </row>
    <row r="30296" spans="1:1" hidden="1">
      <c r="A30296" s="5"/>
    </row>
    <row r="30297" spans="1:1" hidden="1">
      <c r="A30297" s="5"/>
    </row>
    <row r="30298" spans="1:1" hidden="1">
      <c r="A30298" s="5"/>
    </row>
    <row r="30299" spans="1:1" hidden="1">
      <c r="A30299" s="5"/>
    </row>
    <row r="30300" spans="1:1" hidden="1">
      <c r="A30300" s="5"/>
    </row>
    <row r="30301" spans="1:1" hidden="1">
      <c r="A30301" s="5"/>
    </row>
    <row r="30302" spans="1:1" hidden="1">
      <c r="A30302" s="5"/>
    </row>
    <row r="30303" spans="1:1" hidden="1">
      <c r="A30303" s="5"/>
    </row>
    <row r="30304" spans="1:1" hidden="1">
      <c r="A30304" s="5"/>
    </row>
    <row r="30305" spans="1:1" hidden="1">
      <c r="A30305" s="5"/>
    </row>
    <row r="30306" spans="1:1" hidden="1">
      <c r="A30306" s="5"/>
    </row>
    <row r="30307" spans="1:1" hidden="1">
      <c r="A30307" s="5"/>
    </row>
    <row r="30308" spans="1:1" hidden="1">
      <c r="A30308" s="5"/>
    </row>
    <row r="30309" spans="1:1" hidden="1">
      <c r="A30309" s="5"/>
    </row>
    <row r="30310" spans="1:1" hidden="1">
      <c r="A30310" s="5"/>
    </row>
    <row r="30311" spans="1:1" hidden="1">
      <c r="A30311" s="5"/>
    </row>
    <row r="30312" spans="1:1" hidden="1">
      <c r="A30312" s="5"/>
    </row>
    <row r="30313" spans="1:1" hidden="1">
      <c r="A30313" s="5"/>
    </row>
    <row r="30314" spans="1:1" hidden="1">
      <c r="A30314" s="5"/>
    </row>
    <row r="30315" spans="1:1" hidden="1">
      <c r="A30315" s="5"/>
    </row>
    <row r="30316" spans="1:1" hidden="1">
      <c r="A30316" s="5"/>
    </row>
    <row r="30317" spans="1:1" hidden="1">
      <c r="A30317" s="5"/>
    </row>
    <row r="30318" spans="1:1" hidden="1">
      <c r="A30318" s="5"/>
    </row>
    <row r="30319" spans="1:1" hidden="1">
      <c r="A30319" s="5"/>
    </row>
    <row r="30320" spans="1:1" hidden="1">
      <c r="A30320" s="5"/>
    </row>
    <row r="30321" spans="1:1" hidden="1">
      <c r="A30321" s="5"/>
    </row>
    <row r="30322" spans="1:1" hidden="1">
      <c r="A30322" s="5"/>
    </row>
    <row r="30323" spans="1:1" hidden="1">
      <c r="A30323" s="5"/>
    </row>
    <row r="30324" spans="1:1" hidden="1">
      <c r="A30324" s="5"/>
    </row>
    <row r="30325" spans="1:1" hidden="1">
      <c r="A30325" s="5"/>
    </row>
    <row r="30326" spans="1:1" hidden="1">
      <c r="A30326" s="5"/>
    </row>
    <row r="30327" spans="1:1" hidden="1">
      <c r="A30327" s="5"/>
    </row>
    <row r="30328" spans="1:1" hidden="1">
      <c r="A30328" s="5"/>
    </row>
    <row r="30329" spans="1:1" hidden="1">
      <c r="A30329" s="5"/>
    </row>
    <row r="30330" spans="1:1" hidden="1">
      <c r="A30330" s="5"/>
    </row>
    <row r="30331" spans="1:1" hidden="1">
      <c r="A30331" s="5"/>
    </row>
    <row r="30332" spans="1:1" hidden="1">
      <c r="A30332" s="5"/>
    </row>
    <row r="30333" spans="1:1" hidden="1">
      <c r="A30333" s="5"/>
    </row>
    <row r="30334" spans="1:1" hidden="1">
      <c r="A30334" s="5"/>
    </row>
    <row r="30335" spans="1:1" hidden="1">
      <c r="A30335" s="5"/>
    </row>
    <row r="30336" spans="1:1" hidden="1">
      <c r="A30336" s="5"/>
    </row>
    <row r="30337" spans="1:1" hidden="1">
      <c r="A30337" s="5"/>
    </row>
    <row r="30338" spans="1:1" hidden="1">
      <c r="A30338" s="5"/>
    </row>
    <row r="30339" spans="1:1" hidden="1">
      <c r="A30339" s="5"/>
    </row>
    <row r="30340" spans="1:1" hidden="1">
      <c r="A30340" s="5"/>
    </row>
    <row r="30341" spans="1:1" hidden="1">
      <c r="A30341" s="5"/>
    </row>
    <row r="30342" spans="1:1" hidden="1">
      <c r="A30342" s="5"/>
    </row>
    <row r="30343" spans="1:1" hidden="1">
      <c r="A30343" s="5"/>
    </row>
    <row r="30344" spans="1:1" hidden="1">
      <c r="A30344" s="5"/>
    </row>
    <row r="30345" spans="1:1" hidden="1">
      <c r="A30345" s="5"/>
    </row>
    <row r="30346" spans="1:1" hidden="1">
      <c r="A30346" s="5"/>
    </row>
    <row r="30347" spans="1:1" hidden="1">
      <c r="A30347" s="5"/>
    </row>
    <row r="30348" spans="1:1" hidden="1">
      <c r="A30348" s="5"/>
    </row>
    <row r="30349" spans="1:1" hidden="1">
      <c r="A30349" s="5"/>
    </row>
    <row r="30350" spans="1:1" hidden="1">
      <c r="A30350" s="5"/>
    </row>
    <row r="30351" spans="1:1" hidden="1">
      <c r="A30351" s="5"/>
    </row>
    <row r="30352" spans="1:1" hidden="1">
      <c r="A30352" s="5"/>
    </row>
    <row r="30353" spans="1:1" hidden="1">
      <c r="A30353" s="5"/>
    </row>
    <row r="30354" spans="1:1" hidden="1">
      <c r="A30354" s="5"/>
    </row>
    <row r="30355" spans="1:1" hidden="1">
      <c r="A30355" s="5"/>
    </row>
    <row r="30356" spans="1:1" hidden="1">
      <c r="A30356" s="5"/>
    </row>
    <row r="30357" spans="1:1" hidden="1">
      <c r="A30357" s="5"/>
    </row>
    <row r="30358" spans="1:1" hidden="1">
      <c r="A30358" s="5"/>
    </row>
    <row r="30359" spans="1:1" hidden="1">
      <c r="A30359" s="5"/>
    </row>
    <row r="30360" spans="1:1" hidden="1">
      <c r="A30360" s="5"/>
    </row>
    <row r="30361" spans="1:1" hidden="1">
      <c r="A30361" s="5"/>
    </row>
    <row r="30362" spans="1:1" hidden="1">
      <c r="A30362" s="5"/>
    </row>
    <row r="30363" spans="1:1" hidden="1">
      <c r="A30363" s="5"/>
    </row>
    <row r="30364" spans="1:1" hidden="1">
      <c r="A30364" s="5"/>
    </row>
    <row r="30365" spans="1:1" hidden="1">
      <c r="A30365" s="5"/>
    </row>
    <row r="30366" spans="1:1" hidden="1">
      <c r="A30366" s="5"/>
    </row>
    <row r="30367" spans="1:1" hidden="1">
      <c r="A30367" s="5"/>
    </row>
    <row r="30368" spans="1:1" hidden="1">
      <c r="A30368" s="5"/>
    </row>
    <row r="30369" spans="1:1" hidden="1">
      <c r="A30369" s="5"/>
    </row>
    <row r="30370" spans="1:1" hidden="1">
      <c r="A30370" s="5"/>
    </row>
    <row r="30371" spans="1:1" hidden="1">
      <c r="A30371" s="5"/>
    </row>
    <row r="30372" spans="1:1" hidden="1">
      <c r="A30372" s="5"/>
    </row>
    <row r="30373" spans="1:1" hidden="1">
      <c r="A30373" s="5"/>
    </row>
    <row r="30374" spans="1:1" hidden="1">
      <c r="A30374" s="5"/>
    </row>
    <row r="30375" spans="1:1" hidden="1">
      <c r="A30375" s="5"/>
    </row>
    <row r="30376" spans="1:1" hidden="1">
      <c r="A30376" s="5"/>
    </row>
    <row r="30377" spans="1:1" hidden="1">
      <c r="A30377" s="5"/>
    </row>
    <row r="30378" spans="1:1" hidden="1">
      <c r="A30378" s="5"/>
    </row>
    <row r="30379" spans="1:1" hidden="1">
      <c r="A30379" s="5"/>
    </row>
    <row r="30380" spans="1:1" hidden="1">
      <c r="A30380" s="5"/>
    </row>
    <row r="30381" spans="1:1" hidden="1">
      <c r="A30381" s="5"/>
    </row>
    <row r="30382" spans="1:1" hidden="1">
      <c r="A30382" s="5"/>
    </row>
    <row r="30383" spans="1:1" hidden="1">
      <c r="A30383" s="5"/>
    </row>
    <row r="30384" spans="1:1" hidden="1">
      <c r="A30384" s="5"/>
    </row>
    <row r="30385" spans="1:1" hidden="1">
      <c r="A30385" s="5"/>
    </row>
    <row r="30386" spans="1:1" hidden="1">
      <c r="A30386" s="5"/>
    </row>
    <row r="30387" spans="1:1" hidden="1">
      <c r="A30387" s="5"/>
    </row>
    <row r="30388" spans="1:1" hidden="1">
      <c r="A30388" s="5"/>
    </row>
    <row r="30389" spans="1:1" hidden="1">
      <c r="A30389" s="5"/>
    </row>
    <row r="30390" spans="1:1" hidden="1">
      <c r="A30390" s="5"/>
    </row>
    <row r="30391" spans="1:1" hidden="1">
      <c r="A30391" s="5"/>
    </row>
    <row r="30392" spans="1:1" hidden="1">
      <c r="A30392" s="5"/>
    </row>
    <row r="30393" spans="1:1" hidden="1">
      <c r="A30393" s="5"/>
    </row>
    <row r="30394" spans="1:1" hidden="1">
      <c r="A30394" s="5"/>
    </row>
    <row r="30395" spans="1:1" hidden="1">
      <c r="A30395" s="5"/>
    </row>
    <row r="30396" spans="1:1" hidden="1">
      <c r="A30396" s="5"/>
    </row>
    <row r="30397" spans="1:1" hidden="1">
      <c r="A30397" s="5"/>
    </row>
    <row r="30398" spans="1:1" hidden="1">
      <c r="A30398" s="5"/>
    </row>
    <row r="30399" spans="1:1" hidden="1">
      <c r="A30399" s="5"/>
    </row>
    <row r="30400" spans="1:1" hidden="1">
      <c r="A30400" s="5"/>
    </row>
    <row r="30401" spans="1:1" hidden="1">
      <c r="A30401" s="5"/>
    </row>
    <row r="30402" spans="1:1" hidden="1">
      <c r="A30402" s="5"/>
    </row>
    <row r="30403" spans="1:1" hidden="1">
      <c r="A30403" s="5"/>
    </row>
    <row r="30404" spans="1:1" hidden="1">
      <c r="A30404" s="5"/>
    </row>
    <row r="30405" spans="1:1" hidden="1">
      <c r="A30405" s="5"/>
    </row>
    <row r="30406" spans="1:1" hidden="1">
      <c r="A30406" s="5"/>
    </row>
    <row r="30407" spans="1:1" hidden="1">
      <c r="A30407" s="5"/>
    </row>
    <row r="30408" spans="1:1" hidden="1">
      <c r="A30408" s="5"/>
    </row>
    <row r="30409" spans="1:1" hidden="1">
      <c r="A30409" s="5"/>
    </row>
    <row r="30410" spans="1:1" hidden="1">
      <c r="A30410" s="5"/>
    </row>
    <row r="30411" spans="1:1" hidden="1">
      <c r="A30411" s="5"/>
    </row>
    <row r="30412" spans="1:1" hidden="1">
      <c r="A30412" s="5"/>
    </row>
    <row r="30413" spans="1:1" hidden="1">
      <c r="A30413" s="5"/>
    </row>
    <row r="30414" spans="1:1" hidden="1">
      <c r="A30414" s="5"/>
    </row>
    <row r="30415" spans="1:1" hidden="1">
      <c r="A30415" s="5"/>
    </row>
    <row r="30416" spans="1:1" hidden="1">
      <c r="A30416" s="5"/>
    </row>
    <row r="30417" spans="1:1" hidden="1">
      <c r="A30417" s="5"/>
    </row>
    <row r="30418" spans="1:1" hidden="1">
      <c r="A30418" s="5"/>
    </row>
    <row r="30419" spans="1:1" hidden="1">
      <c r="A30419" s="5"/>
    </row>
    <row r="30420" spans="1:1" hidden="1">
      <c r="A30420" s="5"/>
    </row>
    <row r="30421" spans="1:1" hidden="1">
      <c r="A30421" s="5"/>
    </row>
    <row r="30422" spans="1:1" hidden="1">
      <c r="A30422" s="5"/>
    </row>
    <row r="30423" spans="1:1" hidden="1">
      <c r="A30423" s="5"/>
    </row>
    <row r="30424" spans="1:1" hidden="1">
      <c r="A30424" s="5"/>
    </row>
    <row r="30425" spans="1:1" hidden="1">
      <c r="A30425" s="5"/>
    </row>
    <row r="30426" spans="1:1" hidden="1">
      <c r="A30426" s="5"/>
    </row>
    <row r="30427" spans="1:1" hidden="1">
      <c r="A30427" s="5"/>
    </row>
    <row r="30428" spans="1:1" hidden="1">
      <c r="A30428" s="5"/>
    </row>
    <row r="30429" spans="1:1" hidden="1">
      <c r="A30429" s="5"/>
    </row>
    <row r="30430" spans="1:1" hidden="1">
      <c r="A30430" s="5"/>
    </row>
    <row r="30431" spans="1:1" hidden="1">
      <c r="A30431" s="5"/>
    </row>
    <row r="30432" spans="1:1" hidden="1">
      <c r="A30432" s="5"/>
    </row>
    <row r="30433" spans="1:1" hidden="1">
      <c r="A30433" s="5"/>
    </row>
    <row r="30434" spans="1:1" hidden="1">
      <c r="A30434" s="5"/>
    </row>
    <row r="30435" spans="1:1" hidden="1">
      <c r="A30435" s="5"/>
    </row>
    <row r="30436" spans="1:1" hidden="1">
      <c r="A30436" s="5"/>
    </row>
    <row r="30437" spans="1:1" hidden="1">
      <c r="A30437" s="5"/>
    </row>
    <row r="30438" spans="1:1" hidden="1">
      <c r="A30438" s="5"/>
    </row>
    <row r="30439" spans="1:1" hidden="1">
      <c r="A30439" s="5"/>
    </row>
    <row r="30440" spans="1:1" hidden="1">
      <c r="A30440" s="5"/>
    </row>
    <row r="30441" spans="1:1" hidden="1">
      <c r="A30441" s="5"/>
    </row>
    <row r="30442" spans="1:1" hidden="1">
      <c r="A30442" s="5"/>
    </row>
    <row r="30443" spans="1:1" hidden="1">
      <c r="A30443" s="5"/>
    </row>
    <row r="30444" spans="1:1" hidden="1">
      <c r="A30444" s="5"/>
    </row>
    <row r="30445" spans="1:1" hidden="1">
      <c r="A30445" s="5"/>
    </row>
    <row r="30446" spans="1:1" hidden="1">
      <c r="A30446" s="5"/>
    </row>
    <row r="30447" spans="1:1" hidden="1">
      <c r="A30447" s="5"/>
    </row>
    <row r="30448" spans="1:1" hidden="1">
      <c r="A30448" s="5"/>
    </row>
    <row r="30449" spans="1:1" hidden="1">
      <c r="A30449" s="5"/>
    </row>
    <row r="30450" spans="1:1" hidden="1">
      <c r="A30450" s="5"/>
    </row>
    <row r="30451" spans="1:1" hidden="1">
      <c r="A30451" s="5"/>
    </row>
    <row r="30452" spans="1:1" hidden="1">
      <c r="A30452" s="5"/>
    </row>
    <row r="30453" spans="1:1" hidden="1">
      <c r="A30453" s="5"/>
    </row>
    <row r="30454" spans="1:1" hidden="1">
      <c r="A30454" s="5"/>
    </row>
    <row r="30455" spans="1:1" hidden="1">
      <c r="A30455" s="5"/>
    </row>
    <row r="30456" spans="1:1" hidden="1">
      <c r="A30456" s="5"/>
    </row>
    <row r="30457" spans="1:1" hidden="1">
      <c r="A30457" s="5"/>
    </row>
    <row r="30458" spans="1:1" hidden="1">
      <c r="A30458" s="5"/>
    </row>
    <row r="30459" spans="1:1" hidden="1">
      <c r="A30459" s="5"/>
    </row>
    <row r="30460" spans="1:1" hidden="1">
      <c r="A30460" s="5"/>
    </row>
    <row r="30461" spans="1:1" hidden="1">
      <c r="A30461" s="5"/>
    </row>
    <row r="30462" spans="1:1" hidden="1">
      <c r="A30462" s="5"/>
    </row>
    <row r="30463" spans="1:1" hidden="1">
      <c r="A30463" s="5"/>
    </row>
    <row r="30464" spans="1:1" hidden="1">
      <c r="A30464" s="5"/>
    </row>
    <row r="30465" spans="1:1" hidden="1">
      <c r="A30465" s="5"/>
    </row>
    <row r="30466" spans="1:1" hidden="1">
      <c r="A30466" s="5"/>
    </row>
    <row r="30467" spans="1:1" hidden="1">
      <c r="A30467" s="5"/>
    </row>
    <row r="30468" spans="1:1" hidden="1">
      <c r="A30468" s="5"/>
    </row>
    <row r="30469" spans="1:1" hidden="1">
      <c r="A30469" s="5"/>
    </row>
    <row r="30470" spans="1:1" hidden="1">
      <c r="A30470" s="5"/>
    </row>
    <row r="30471" spans="1:1" hidden="1">
      <c r="A30471" s="5"/>
    </row>
    <row r="30472" spans="1:1" hidden="1">
      <c r="A30472" s="5"/>
    </row>
    <row r="30473" spans="1:1" hidden="1">
      <c r="A30473" s="5"/>
    </row>
    <row r="30474" spans="1:1" hidden="1">
      <c r="A30474" s="5"/>
    </row>
    <row r="30475" spans="1:1" hidden="1">
      <c r="A30475" s="5"/>
    </row>
    <row r="30476" spans="1:1" hidden="1">
      <c r="A30476" s="5"/>
    </row>
    <row r="30477" spans="1:1" hidden="1">
      <c r="A30477" s="5"/>
    </row>
    <row r="30478" spans="1:1" hidden="1">
      <c r="A30478" s="5"/>
    </row>
    <row r="30479" spans="1:1" hidden="1">
      <c r="A30479" s="5"/>
    </row>
    <row r="30480" spans="1:1" hidden="1">
      <c r="A30480" s="5"/>
    </row>
    <row r="30481" spans="1:1" hidden="1">
      <c r="A30481" s="5"/>
    </row>
    <row r="30482" spans="1:1" hidden="1">
      <c r="A30482" s="5"/>
    </row>
    <row r="30483" spans="1:1" hidden="1">
      <c r="A30483" s="5"/>
    </row>
    <row r="30484" spans="1:1" hidden="1">
      <c r="A30484" s="5"/>
    </row>
    <row r="30485" spans="1:1" hidden="1">
      <c r="A30485" s="5"/>
    </row>
    <row r="30486" spans="1:1" hidden="1">
      <c r="A30486" s="5"/>
    </row>
    <row r="30487" spans="1:1" hidden="1">
      <c r="A30487" s="5"/>
    </row>
    <row r="30488" spans="1:1" hidden="1">
      <c r="A30488" s="5"/>
    </row>
    <row r="30489" spans="1:1" hidden="1">
      <c r="A30489" s="5"/>
    </row>
    <row r="30490" spans="1:1" hidden="1">
      <c r="A30490" s="5"/>
    </row>
    <row r="30491" spans="1:1" hidden="1">
      <c r="A30491" s="5"/>
    </row>
    <row r="30492" spans="1:1" hidden="1">
      <c r="A30492" s="5"/>
    </row>
    <row r="30493" spans="1:1" hidden="1">
      <c r="A30493" s="5"/>
    </row>
    <row r="30494" spans="1:1" hidden="1">
      <c r="A30494" s="5"/>
    </row>
    <row r="30495" spans="1:1" hidden="1">
      <c r="A30495" s="5"/>
    </row>
    <row r="30496" spans="1:1" hidden="1">
      <c r="A30496" s="5"/>
    </row>
    <row r="30497" spans="1:1" hidden="1">
      <c r="A30497" s="5"/>
    </row>
    <row r="30498" spans="1:1" hidden="1">
      <c r="A30498" s="5"/>
    </row>
    <row r="30499" spans="1:1" hidden="1">
      <c r="A30499" s="5"/>
    </row>
    <row r="30500" spans="1:1" hidden="1">
      <c r="A30500" s="5"/>
    </row>
    <row r="30501" spans="1:1" hidden="1">
      <c r="A30501" s="5"/>
    </row>
    <row r="30502" spans="1:1" hidden="1">
      <c r="A30502" s="5"/>
    </row>
    <row r="30503" spans="1:1" hidden="1">
      <c r="A30503" s="5"/>
    </row>
    <row r="30504" spans="1:1" hidden="1">
      <c r="A30504" s="5"/>
    </row>
    <row r="30505" spans="1:1" hidden="1">
      <c r="A30505" s="5"/>
    </row>
    <row r="30506" spans="1:1" hidden="1">
      <c r="A30506" s="5"/>
    </row>
    <row r="30507" spans="1:1" hidden="1">
      <c r="A30507" s="5"/>
    </row>
    <row r="30508" spans="1:1" hidden="1">
      <c r="A30508" s="5"/>
    </row>
    <row r="30509" spans="1:1" hidden="1">
      <c r="A30509" s="5"/>
    </row>
    <row r="30510" spans="1:1" hidden="1">
      <c r="A30510" s="5"/>
    </row>
    <row r="30511" spans="1:1" hidden="1">
      <c r="A30511" s="5"/>
    </row>
    <row r="30512" spans="1:1" hidden="1">
      <c r="A30512" s="5"/>
    </row>
    <row r="30513" spans="1:1" hidden="1">
      <c r="A30513" s="5"/>
    </row>
    <row r="30514" spans="1:1" hidden="1">
      <c r="A30514" s="5"/>
    </row>
    <row r="30515" spans="1:1" hidden="1">
      <c r="A30515" s="5"/>
    </row>
    <row r="30516" spans="1:1" hidden="1">
      <c r="A30516" s="5"/>
    </row>
    <row r="30517" spans="1:1" hidden="1">
      <c r="A30517" s="5"/>
    </row>
    <row r="30518" spans="1:1" hidden="1">
      <c r="A30518" s="5"/>
    </row>
    <row r="30519" spans="1:1" hidden="1">
      <c r="A30519" s="5"/>
    </row>
    <row r="30520" spans="1:1" hidden="1">
      <c r="A30520" s="5"/>
    </row>
    <row r="30521" spans="1:1" hidden="1">
      <c r="A30521" s="5"/>
    </row>
    <row r="30522" spans="1:1" hidden="1">
      <c r="A30522" s="5"/>
    </row>
    <row r="30523" spans="1:1" hidden="1">
      <c r="A30523" s="5"/>
    </row>
    <row r="30524" spans="1:1" hidden="1">
      <c r="A30524" s="5"/>
    </row>
    <row r="30525" spans="1:1" hidden="1">
      <c r="A30525" s="5"/>
    </row>
    <row r="30526" spans="1:1" hidden="1">
      <c r="A30526" s="5"/>
    </row>
    <row r="30527" spans="1:1" hidden="1">
      <c r="A30527" s="5"/>
    </row>
    <row r="30528" spans="1:1" hidden="1">
      <c r="A30528" s="5"/>
    </row>
    <row r="30529" spans="1:1" hidden="1">
      <c r="A30529" s="5"/>
    </row>
    <row r="30530" spans="1:1" hidden="1">
      <c r="A30530" s="5"/>
    </row>
    <row r="30531" spans="1:1" hidden="1">
      <c r="A30531" s="5"/>
    </row>
    <row r="30532" spans="1:1" hidden="1">
      <c r="A30532" s="5"/>
    </row>
    <row r="30533" spans="1:1" hidden="1">
      <c r="A30533" s="5"/>
    </row>
    <row r="30534" spans="1:1" hidden="1">
      <c r="A30534" s="5"/>
    </row>
    <row r="30535" spans="1:1" hidden="1">
      <c r="A30535" s="5"/>
    </row>
    <row r="30536" spans="1:1" hidden="1">
      <c r="A30536" s="5"/>
    </row>
    <row r="30537" spans="1:1" hidden="1">
      <c r="A30537" s="5"/>
    </row>
    <row r="30538" spans="1:1" hidden="1">
      <c r="A30538" s="5"/>
    </row>
    <row r="30539" spans="1:1" hidden="1">
      <c r="A30539" s="5"/>
    </row>
    <row r="30540" spans="1:1" hidden="1">
      <c r="A30540" s="5"/>
    </row>
    <row r="30541" spans="1:1" hidden="1">
      <c r="A30541" s="5"/>
    </row>
    <row r="30542" spans="1:1" hidden="1">
      <c r="A30542" s="5"/>
    </row>
    <row r="30543" spans="1:1" hidden="1">
      <c r="A30543" s="5"/>
    </row>
    <row r="30544" spans="1:1" hidden="1">
      <c r="A30544" s="5"/>
    </row>
    <row r="30545" spans="1:1" hidden="1">
      <c r="A30545" s="5"/>
    </row>
    <row r="30546" spans="1:1" hidden="1">
      <c r="A30546" s="5"/>
    </row>
    <row r="30547" spans="1:1" hidden="1">
      <c r="A30547" s="5"/>
    </row>
    <row r="30548" spans="1:1" hidden="1">
      <c r="A30548" s="5"/>
    </row>
    <row r="30549" spans="1:1" hidden="1">
      <c r="A30549" s="5"/>
    </row>
    <row r="30550" spans="1:1" hidden="1">
      <c r="A30550" s="5"/>
    </row>
    <row r="30551" spans="1:1" hidden="1">
      <c r="A30551" s="5"/>
    </row>
    <row r="30552" spans="1:1" hidden="1">
      <c r="A30552" s="5"/>
    </row>
    <row r="30553" spans="1:1" hidden="1">
      <c r="A30553" s="5"/>
    </row>
    <row r="30554" spans="1:1" hidden="1">
      <c r="A30554" s="5"/>
    </row>
    <row r="30555" spans="1:1" hidden="1">
      <c r="A30555" s="5"/>
    </row>
    <row r="30556" spans="1:1" hidden="1">
      <c r="A30556" s="5"/>
    </row>
    <row r="30557" spans="1:1" hidden="1">
      <c r="A30557" s="5"/>
    </row>
    <row r="30558" spans="1:1" hidden="1">
      <c r="A30558" s="5"/>
    </row>
    <row r="30559" spans="1:1" hidden="1">
      <c r="A30559" s="5"/>
    </row>
    <row r="30560" spans="1:1" hidden="1">
      <c r="A30560" s="5"/>
    </row>
    <row r="30561" spans="1:1" hidden="1">
      <c r="A30561" s="5"/>
    </row>
    <row r="30562" spans="1:1" hidden="1">
      <c r="A30562" s="5"/>
    </row>
    <row r="30563" spans="1:1" hidden="1">
      <c r="A30563" s="5"/>
    </row>
    <row r="30564" spans="1:1" hidden="1">
      <c r="A30564" s="5"/>
    </row>
    <row r="30565" spans="1:1" hidden="1">
      <c r="A30565" s="5"/>
    </row>
    <row r="30566" spans="1:1" hidden="1">
      <c r="A30566" s="5"/>
    </row>
    <row r="30567" spans="1:1" hidden="1">
      <c r="A30567" s="5"/>
    </row>
    <row r="30568" spans="1:1" hidden="1">
      <c r="A30568" s="5"/>
    </row>
    <row r="30569" spans="1:1" hidden="1">
      <c r="A30569" s="5"/>
    </row>
    <row r="30570" spans="1:1" hidden="1">
      <c r="A30570" s="5"/>
    </row>
    <row r="30571" spans="1:1" hidden="1">
      <c r="A30571" s="5"/>
    </row>
    <row r="30572" spans="1:1" hidden="1">
      <c r="A30572" s="5"/>
    </row>
    <row r="30573" spans="1:1" hidden="1">
      <c r="A30573" s="5"/>
    </row>
    <row r="30574" spans="1:1" hidden="1">
      <c r="A30574" s="5"/>
    </row>
    <row r="30575" spans="1:1" hidden="1">
      <c r="A30575" s="5"/>
    </row>
    <row r="30576" spans="1:1" hidden="1">
      <c r="A30576" s="5"/>
    </row>
    <row r="30577" spans="1:1" hidden="1">
      <c r="A30577" s="5"/>
    </row>
    <row r="30578" spans="1:1" hidden="1">
      <c r="A30578" s="5"/>
    </row>
    <row r="30579" spans="1:1" hidden="1">
      <c r="A30579" s="5"/>
    </row>
    <row r="30580" spans="1:1" hidden="1">
      <c r="A30580" s="5"/>
    </row>
    <row r="30581" spans="1:1" hidden="1">
      <c r="A30581" s="5"/>
    </row>
    <row r="30582" spans="1:1" hidden="1">
      <c r="A30582" s="5"/>
    </row>
    <row r="30583" spans="1:1" hidden="1">
      <c r="A30583" s="5"/>
    </row>
    <row r="30584" spans="1:1" hidden="1">
      <c r="A30584" s="5"/>
    </row>
    <row r="30585" spans="1:1" hidden="1">
      <c r="A30585" s="5"/>
    </row>
    <row r="30586" spans="1:1" hidden="1">
      <c r="A30586" s="5"/>
    </row>
    <row r="30587" spans="1:1" hidden="1">
      <c r="A30587" s="5"/>
    </row>
    <row r="30588" spans="1:1" hidden="1">
      <c r="A30588" s="5"/>
    </row>
    <row r="30589" spans="1:1" hidden="1">
      <c r="A30589" s="5"/>
    </row>
    <row r="30590" spans="1:1" hidden="1">
      <c r="A30590" s="5"/>
    </row>
    <row r="30591" spans="1:1" hidden="1">
      <c r="A30591" s="5"/>
    </row>
    <row r="30592" spans="1:1" hidden="1">
      <c r="A30592" s="5"/>
    </row>
    <row r="30593" spans="1:1" hidden="1">
      <c r="A30593" s="5"/>
    </row>
    <row r="30594" spans="1:1" hidden="1">
      <c r="A30594" s="5"/>
    </row>
    <row r="30595" spans="1:1" hidden="1">
      <c r="A30595" s="5"/>
    </row>
    <row r="30596" spans="1:1" hidden="1">
      <c r="A30596" s="5"/>
    </row>
    <row r="30597" spans="1:1" hidden="1">
      <c r="A30597" s="5"/>
    </row>
    <row r="30598" spans="1:1" hidden="1">
      <c r="A30598" s="5"/>
    </row>
    <row r="30599" spans="1:1" hidden="1">
      <c r="A30599" s="5"/>
    </row>
    <row r="30600" spans="1:1" hidden="1">
      <c r="A30600" s="5"/>
    </row>
    <row r="30601" spans="1:1" hidden="1">
      <c r="A30601" s="5"/>
    </row>
    <row r="30602" spans="1:1" hidden="1">
      <c r="A30602" s="5"/>
    </row>
    <row r="30603" spans="1:1" hidden="1">
      <c r="A30603" s="5"/>
    </row>
    <row r="30604" spans="1:1" hidden="1">
      <c r="A30604" s="5"/>
    </row>
    <row r="30605" spans="1:1" hidden="1">
      <c r="A30605" s="5"/>
    </row>
    <row r="30606" spans="1:1" hidden="1">
      <c r="A30606" s="5"/>
    </row>
    <row r="30607" spans="1:1" hidden="1">
      <c r="A30607" s="5"/>
    </row>
    <row r="30608" spans="1:1" hidden="1">
      <c r="A30608" s="5"/>
    </row>
    <row r="30609" spans="1:1" hidden="1">
      <c r="A30609" s="5"/>
    </row>
    <row r="30610" spans="1:1" hidden="1">
      <c r="A30610" s="5"/>
    </row>
    <row r="30611" spans="1:1" hidden="1">
      <c r="A30611" s="5"/>
    </row>
    <row r="30612" spans="1:1" hidden="1">
      <c r="A30612" s="5"/>
    </row>
    <row r="30613" spans="1:1" hidden="1">
      <c r="A30613" s="5"/>
    </row>
    <row r="30614" spans="1:1" hidden="1">
      <c r="A30614" s="5"/>
    </row>
    <row r="30615" spans="1:1" hidden="1">
      <c r="A30615" s="5"/>
    </row>
    <row r="30616" spans="1:1" hidden="1">
      <c r="A30616" s="5"/>
    </row>
    <row r="30617" spans="1:1" hidden="1">
      <c r="A30617" s="5"/>
    </row>
    <row r="30618" spans="1:1" hidden="1">
      <c r="A30618" s="5"/>
    </row>
    <row r="30619" spans="1:1" hidden="1">
      <c r="A30619" s="5"/>
    </row>
    <row r="30620" spans="1:1" hidden="1">
      <c r="A30620" s="5"/>
    </row>
    <row r="30621" spans="1:1" hidden="1">
      <c r="A30621" s="5"/>
    </row>
    <row r="30622" spans="1:1" hidden="1">
      <c r="A30622" s="5"/>
    </row>
    <row r="30623" spans="1:1" hidden="1">
      <c r="A30623" s="5"/>
    </row>
    <row r="30624" spans="1:1" hidden="1">
      <c r="A30624" s="5"/>
    </row>
    <row r="30625" spans="1:1" hidden="1">
      <c r="A30625" s="5"/>
    </row>
    <row r="30626" spans="1:1" hidden="1">
      <c r="A30626" s="5"/>
    </row>
    <row r="30627" spans="1:1" hidden="1">
      <c r="A30627" s="5"/>
    </row>
    <row r="30628" spans="1:1" hidden="1">
      <c r="A30628" s="5"/>
    </row>
    <row r="30629" spans="1:1" hidden="1">
      <c r="A30629" s="5"/>
    </row>
    <row r="30630" spans="1:1" hidden="1">
      <c r="A30630" s="5"/>
    </row>
    <row r="30631" spans="1:1" hidden="1">
      <c r="A30631" s="5"/>
    </row>
    <row r="30632" spans="1:1" hidden="1">
      <c r="A30632" s="5"/>
    </row>
    <row r="30633" spans="1:1" hidden="1">
      <c r="A30633" s="5"/>
    </row>
    <row r="30634" spans="1:1" hidden="1">
      <c r="A30634" s="5"/>
    </row>
    <row r="30635" spans="1:1" hidden="1">
      <c r="A30635" s="5"/>
    </row>
    <row r="30636" spans="1:1" hidden="1">
      <c r="A30636" s="5"/>
    </row>
    <row r="30637" spans="1:1" hidden="1">
      <c r="A30637" s="5"/>
    </row>
    <row r="30638" spans="1:1" hidden="1">
      <c r="A30638" s="5"/>
    </row>
    <row r="30639" spans="1:1" hidden="1">
      <c r="A30639" s="5"/>
    </row>
    <row r="30640" spans="1:1" hidden="1">
      <c r="A30640" s="5"/>
    </row>
    <row r="30641" spans="1:1" hidden="1">
      <c r="A30641" s="5"/>
    </row>
    <row r="30642" spans="1:1" hidden="1">
      <c r="A30642" s="5"/>
    </row>
    <row r="30643" spans="1:1" hidden="1">
      <c r="A30643" s="5"/>
    </row>
    <row r="30644" spans="1:1" hidden="1">
      <c r="A30644" s="5"/>
    </row>
    <row r="30645" spans="1:1" hidden="1">
      <c r="A30645" s="5"/>
    </row>
    <row r="30646" spans="1:1" hidden="1">
      <c r="A30646" s="5"/>
    </row>
    <row r="30647" spans="1:1" hidden="1">
      <c r="A30647" s="5"/>
    </row>
    <row r="30648" spans="1:1" hidden="1">
      <c r="A30648" s="5"/>
    </row>
    <row r="30649" spans="1:1" hidden="1">
      <c r="A30649" s="5"/>
    </row>
    <row r="30650" spans="1:1" hidden="1">
      <c r="A30650" s="5"/>
    </row>
    <row r="30651" spans="1:1" hidden="1">
      <c r="A30651" s="5"/>
    </row>
    <row r="30652" spans="1:1" hidden="1">
      <c r="A30652" s="5"/>
    </row>
    <row r="30653" spans="1:1" hidden="1">
      <c r="A30653" s="5"/>
    </row>
    <row r="30654" spans="1:1" hidden="1">
      <c r="A30654" s="5"/>
    </row>
    <row r="30655" spans="1:1" hidden="1">
      <c r="A30655" s="5"/>
    </row>
    <row r="30656" spans="1:1" hidden="1">
      <c r="A30656" s="5"/>
    </row>
    <row r="30657" spans="1:1" hidden="1">
      <c r="A30657" s="5"/>
    </row>
    <row r="30658" spans="1:1" hidden="1">
      <c r="A30658" s="5"/>
    </row>
    <row r="30659" spans="1:1" hidden="1">
      <c r="A30659" s="5"/>
    </row>
    <row r="30660" spans="1:1" hidden="1">
      <c r="A30660" s="5"/>
    </row>
    <row r="30661" spans="1:1" hidden="1">
      <c r="A30661" s="5"/>
    </row>
    <row r="30662" spans="1:1" hidden="1">
      <c r="A30662" s="5"/>
    </row>
    <row r="30663" spans="1:1" hidden="1">
      <c r="A30663" s="5"/>
    </row>
    <row r="30664" spans="1:1" hidden="1">
      <c r="A30664" s="5"/>
    </row>
    <row r="30665" spans="1:1" hidden="1">
      <c r="A30665" s="5"/>
    </row>
    <row r="30666" spans="1:1" hidden="1">
      <c r="A30666" s="5"/>
    </row>
    <row r="30667" spans="1:1" hidden="1">
      <c r="A30667" s="5"/>
    </row>
    <row r="30668" spans="1:1" hidden="1">
      <c r="A30668" s="5"/>
    </row>
    <row r="30669" spans="1:1" hidden="1">
      <c r="A30669" s="5"/>
    </row>
    <row r="30670" spans="1:1" hidden="1">
      <c r="A30670" s="5"/>
    </row>
    <row r="30671" spans="1:1" hidden="1">
      <c r="A30671" s="5"/>
    </row>
    <row r="30672" spans="1:1" hidden="1">
      <c r="A30672" s="5"/>
    </row>
    <row r="30673" spans="1:1" hidden="1">
      <c r="A30673" s="5"/>
    </row>
    <row r="30674" spans="1:1" hidden="1">
      <c r="A30674" s="5"/>
    </row>
    <row r="30675" spans="1:1" hidden="1">
      <c r="A30675" s="5"/>
    </row>
    <row r="30676" spans="1:1" hidden="1">
      <c r="A30676" s="5"/>
    </row>
    <row r="30677" spans="1:1" hidden="1">
      <c r="A30677" s="5"/>
    </row>
    <row r="30678" spans="1:1" hidden="1">
      <c r="A30678" s="5"/>
    </row>
    <row r="30679" spans="1:1" hidden="1">
      <c r="A30679" s="5"/>
    </row>
    <row r="30680" spans="1:1" hidden="1">
      <c r="A30680" s="5"/>
    </row>
    <row r="30681" spans="1:1" hidden="1">
      <c r="A30681" s="5"/>
    </row>
    <row r="30682" spans="1:1" hidden="1">
      <c r="A30682" s="5"/>
    </row>
    <row r="30683" spans="1:1" hidden="1">
      <c r="A30683" s="5"/>
    </row>
    <row r="30684" spans="1:1" hidden="1">
      <c r="A30684" s="5"/>
    </row>
    <row r="30685" spans="1:1" hidden="1">
      <c r="A30685" s="5"/>
    </row>
    <row r="30686" spans="1:1" hidden="1">
      <c r="A30686" s="5"/>
    </row>
    <row r="30687" spans="1:1" hidden="1">
      <c r="A30687" s="5"/>
    </row>
    <row r="30688" spans="1:1" hidden="1">
      <c r="A30688" s="5"/>
    </row>
    <row r="30689" spans="1:1" hidden="1">
      <c r="A30689" s="5"/>
    </row>
    <row r="30690" spans="1:1" hidden="1">
      <c r="A30690" s="5"/>
    </row>
    <row r="30691" spans="1:1" hidden="1">
      <c r="A30691" s="5"/>
    </row>
    <row r="30692" spans="1:1" hidden="1">
      <c r="A30692" s="5"/>
    </row>
    <row r="30693" spans="1:1" hidden="1">
      <c r="A30693" s="5"/>
    </row>
    <row r="30694" spans="1:1" hidden="1">
      <c r="A30694" s="5"/>
    </row>
    <row r="30695" spans="1:1" hidden="1">
      <c r="A30695" s="5"/>
    </row>
    <row r="30696" spans="1:1" hidden="1">
      <c r="A30696" s="5"/>
    </row>
    <row r="30697" spans="1:1" hidden="1">
      <c r="A30697" s="5"/>
    </row>
    <row r="30698" spans="1:1" hidden="1">
      <c r="A30698" s="5"/>
    </row>
    <row r="30699" spans="1:1" hidden="1">
      <c r="A30699" s="5"/>
    </row>
    <row r="30700" spans="1:1" hidden="1">
      <c r="A30700" s="5"/>
    </row>
    <row r="30701" spans="1:1" hidden="1">
      <c r="A30701" s="5"/>
    </row>
    <row r="30702" spans="1:1" hidden="1">
      <c r="A30702" s="5"/>
    </row>
    <row r="30703" spans="1:1" hidden="1">
      <c r="A30703" s="5"/>
    </row>
    <row r="30704" spans="1:1" hidden="1">
      <c r="A30704" s="5"/>
    </row>
    <row r="30705" spans="1:1" hidden="1">
      <c r="A30705" s="5"/>
    </row>
    <row r="30706" spans="1:1" hidden="1">
      <c r="A30706" s="5"/>
    </row>
    <row r="30707" spans="1:1" hidden="1">
      <c r="A30707" s="5"/>
    </row>
    <row r="30708" spans="1:1" hidden="1">
      <c r="A30708" s="5"/>
    </row>
    <row r="30709" spans="1:1" hidden="1">
      <c r="A30709" s="5"/>
    </row>
    <row r="30710" spans="1:1" hidden="1">
      <c r="A30710" s="5"/>
    </row>
    <row r="30711" spans="1:1" hidden="1">
      <c r="A30711" s="5"/>
    </row>
    <row r="30712" spans="1:1" hidden="1">
      <c r="A30712" s="5"/>
    </row>
    <row r="30713" spans="1:1" hidden="1">
      <c r="A30713" s="5"/>
    </row>
    <row r="30714" spans="1:1" hidden="1">
      <c r="A30714" s="5"/>
    </row>
    <row r="30715" spans="1:1" hidden="1">
      <c r="A30715" s="5"/>
    </row>
    <row r="30716" spans="1:1" hidden="1">
      <c r="A30716" s="5"/>
    </row>
    <row r="30717" spans="1:1" hidden="1">
      <c r="A30717" s="5"/>
    </row>
    <row r="30718" spans="1:1" hidden="1">
      <c r="A30718" s="5"/>
    </row>
    <row r="30719" spans="1:1" hidden="1">
      <c r="A30719" s="5"/>
    </row>
    <row r="30720" spans="1:1" hidden="1">
      <c r="A30720" s="5"/>
    </row>
    <row r="30721" spans="1:1" hidden="1">
      <c r="A30721" s="5"/>
    </row>
    <row r="30722" spans="1:1" hidden="1">
      <c r="A30722" s="5"/>
    </row>
    <row r="30723" spans="1:1" hidden="1">
      <c r="A30723" s="5"/>
    </row>
    <row r="30724" spans="1:1" hidden="1">
      <c r="A30724" s="5"/>
    </row>
    <row r="30725" spans="1:1" hidden="1">
      <c r="A30725" s="5"/>
    </row>
    <row r="30726" spans="1:1" hidden="1">
      <c r="A30726" s="5"/>
    </row>
    <row r="30727" spans="1:1" hidden="1">
      <c r="A30727" s="5"/>
    </row>
    <row r="30728" spans="1:1" hidden="1">
      <c r="A30728" s="5"/>
    </row>
    <row r="30729" spans="1:1" hidden="1">
      <c r="A30729" s="5"/>
    </row>
    <row r="30730" spans="1:1" hidden="1">
      <c r="A30730" s="5"/>
    </row>
    <row r="30731" spans="1:1" hidden="1">
      <c r="A30731" s="5"/>
    </row>
    <row r="30732" spans="1:1" hidden="1">
      <c r="A30732" s="5"/>
    </row>
    <row r="30733" spans="1:1" hidden="1">
      <c r="A30733" s="5"/>
    </row>
    <row r="30734" spans="1:1" hidden="1">
      <c r="A30734" s="5"/>
    </row>
    <row r="30735" spans="1:1" hidden="1">
      <c r="A30735" s="5"/>
    </row>
    <row r="30736" spans="1:1" hidden="1">
      <c r="A30736" s="5"/>
    </row>
    <row r="30737" spans="1:1" hidden="1">
      <c r="A30737" s="5"/>
    </row>
    <row r="30738" spans="1:1" hidden="1">
      <c r="A30738" s="5"/>
    </row>
    <row r="30739" spans="1:1" hidden="1">
      <c r="A30739" s="5"/>
    </row>
    <row r="30740" spans="1:1" hidden="1">
      <c r="A30740" s="5"/>
    </row>
    <row r="30741" spans="1:1" hidden="1">
      <c r="A30741" s="5"/>
    </row>
    <row r="30742" spans="1:1" hidden="1">
      <c r="A30742" s="5"/>
    </row>
    <row r="30743" spans="1:1" hidden="1">
      <c r="A30743" s="5"/>
    </row>
    <row r="30744" spans="1:1" hidden="1">
      <c r="A30744" s="5"/>
    </row>
    <row r="30745" spans="1:1" hidden="1">
      <c r="A30745" s="5"/>
    </row>
    <row r="30746" spans="1:1" hidden="1">
      <c r="A30746" s="5"/>
    </row>
    <row r="30747" spans="1:1" hidden="1">
      <c r="A30747" s="5"/>
    </row>
    <row r="30748" spans="1:1" hidden="1">
      <c r="A30748" s="5"/>
    </row>
    <row r="30749" spans="1:1" hidden="1">
      <c r="A30749" s="5"/>
    </row>
    <row r="30750" spans="1:1" hidden="1">
      <c r="A30750" s="5"/>
    </row>
    <row r="30751" spans="1:1" hidden="1">
      <c r="A30751" s="5"/>
    </row>
    <row r="30752" spans="1:1" hidden="1">
      <c r="A30752" s="5"/>
    </row>
    <row r="30753" spans="1:1" hidden="1">
      <c r="A30753" s="5"/>
    </row>
    <row r="30754" spans="1:1" hidden="1">
      <c r="A30754" s="5"/>
    </row>
    <row r="30755" spans="1:1" hidden="1">
      <c r="A30755" s="5"/>
    </row>
    <row r="30756" spans="1:1" hidden="1">
      <c r="A30756" s="5"/>
    </row>
    <row r="30757" spans="1:1" hidden="1">
      <c r="A30757" s="5"/>
    </row>
    <row r="30758" spans="1:1" hidden="1">
      <c r="A30758" s="5"/>
    </row>
    <row r="30759" spans="1:1" hidden="1">
      <c r="A30759" s="5"/>
    </row>
    <row r="30760" spans="1:1" hidden="1">
      <c r="A30760" s="5"/>
    </row>
    <row r="30761" spans="1:1" hidden="1">
      <c r="A30761" s="5"/>
    </row>
    <row r="30762" spans="1:1" hidden="1">
      <c r="A30762" s="5"/>
    </row>
    <row r="30763" spans="1:1" hidden="1">
      <c r="A30763" s="5"/>
    </row>
    <row r="30764" spans="1:1" hidden="1">
      <c r="A30764" s="5"/>
    </row>
    <row r="30765" spans="1:1" hidden="1">
      <c r="A30765" s="5"/>
    </row>
    <row r="30766" spans="1:1" hidden="1">
      <c r="A30766" s="5"/>
    </row>
    <row r="30767" spans="1:1" hidden="1">
      <c r="A30767" s="5"/>
    </row>
    <row r="30768" spans="1:1" hidden="1">
      <c r="A30768" s="5"/>
    </row>
    <row r="30769" spans="1:1" hidden="1">
      <c r="A30769" s="5"/>
    </row>
    <row r="30770" spans="1:1" hidden="1">
      <c r="A30770" s="5"/>
    </row>
    <row r="30771" spans="1:1" hidden="1">
      <c r="A30771" s="5"/>
    </row>
    <row r="30772" spans="1:1" hidden="1">
      <c r="A30772" s="5"/>
    </row>
    <row r="30773" spans="1:1" hidden="1">
      <c r="A30773" s="5"/>
    </row>
    <row r="30774" spans="1:1" hidden="1">
      <c r="A30774" s="5"/>
    </row>
    <row r="30775" spans="1:1" hidden="1">
      <c r="A30775" s="5"/>
    </row>
    <row r="30776" spans="1:1" hidden="1">
      <c r="A30776" s="5"/>
    </row>
    <row r="30777" spans="1:1" hidden="1">
      <c r="A30777" s="5"/>
    </row>
    <row r="30778" spans="1:1" hidden="1">
      <c r="A30778" s="5"/>
    </row>
    <row r="30779" spans="1:1" hidden="1">
      <c r="A30779" s="5"/>
    </row>
    <row r="30780" spans="1:1" hidden="1">
      <c r="A30780" s="5"/>
    </row>
    <row r="30781" spans="1:1" hidden="1">
      <c r="A30781" s="5"/>
    </row>
    <row r="30782" spans="1:1" hidden="1">
      <c r="A30782" s="5"/>
    </row>
    <row r="30783" spans="1:1" hidden="1">
      <c r="A30783" s="5"/>
    </row>
    <row r="30784" spans="1:1" hidden="1">
      <c r="A30784" s="5"/>
    </row>
    <row r="30785" spans="1:1" hidden="1">
      <c r="A30785" s="5"/>
    </row>
    <row r="30786" spans="1:1" hidden="1">
      <c r="A30786" s="5"/>
    </row>
    <row r="30787" spans="1:1" hidden="1">
      <c r="A30787" s="5"/>
    </row>
    <row r="30788" spans="1:1" hidden="1">
      <c r="A30788" s="5"/>
    </row>
    <row r="30789" spans="1:1" hidden="1">
      <c r="A30789" s="5"/>
    </row>
    <row r="30790" spans="1:1" hidden="1">
      <c r="A30790" s="5"/>
    </row>
    <row r="30791" spans="1:1" hidden="1">
      <c r="A30791" s="5"/>
    </row>
    <row r="30792" spans="1:1" hidden="1">
      <c r="A30792" s="5"/>
    </row>
    <row r="30793" spans="1:1" hidden="1">
      <c r="A30793" s="5"/>
    </row>
    <row r="30794" spans="1:1" hidden="1">
      <c r="A30794" s="5"/>
    </row>
    <row r="30795" spans="1:1" hidden="1">
      <c r="A30795" s="5"/>
    </row>
    <row r="30796" spans="1:1" hidden="1">
      <c r="A30796" s="5"/>
    </row>
    <row r="30797" spans="1:1" hidden="1">
      <c r="A30797" s="5"/>
    </row>
    <row r="30798" spans="1:1" hidden="1">
      <c r="A30798" s="5"/>
    </row>
    <row r="30799" spans="1:1" hidden="1">
      <c r="A30799" s="5"/>
    </row>
    <row r="30800" spans="1:1" hidden="1">
      <c r="A30800" s="5"/>
    </row>
    <row r="30801" spans="1:1" hidden="1">
      <c r="A30801" s="5"/>
    </row>
    <row r="30802" spans="1:1" hidden="1">
      <c r="A30802" s="5"/>
    </row>
    <row r="30803" spans="1:1" hidden="1">
      <c r="A30803" s="5"/>
    </row>
    <row r="30804" spans="1:1" hidden="1">
      <c r="A30804" s="5"/>
    </row>
    <row r="30805" spans="1:1" hidden="1">
      <c r="A30805" s="5"/>
    </row>
    <row r="30806" spans="1:1" hidden="1">
      <c r="A30806" s="5"/>
    </row>
    <row r="30807" spans="1:1" hidden="1">
      <c r="A30807" s="5"/>
    </row>
    <row r="30808" spans="1:1" hidden="1">
      <c r="A30808" s="5"/>
    </row>
    <row r="30809" spans="1:1" hidden="1">
      <c r="A30809" s="5"/>
    </row>
    <row r="30810" spans="1:1" hidden="1">
      <c r="A30810" s="5"/>
    </row>
    <row r="30811" spans="1:1" hidden="1">
      <c r="A30811" s="5"/>
    </row>
    <row r="30812" spans="1:1" hidden="1">
      <c r="A30812" s="5"/>
    </row>
    <row r="30813" spans="1:1" hidden="1">
      <c r="A30813" s="5"/>
    </row>
    <row r="30814" spans="1:1" hidden="1">
      <c r="A30814" s="5"/>
    </row>
    <row r="30815" spans="1:1" hidden="1">
      <c r="A30815" s="5"/>
    </row>
    <row r="30816" spans="1:1" hidden="1">
      <c r="A30816" s="5"/>
    </row>
    <row r="30817" spans="1:1" hidden="1">
      <c r="A30817" s="5"/>
    </row>
    <row r="30818" spans="1:1" hidden="1">
      <c r="A30818" s="5"/>
    </row>
    <row r="30819" spans="1:1" hidden="1">
      <c r="A30819" s="5"/>
    </row>
    <row r="30820" spans="1:1" hidden="1">
      <c r="A30820" s="5"/>
    </row>
    <row r="30821" spans="1:1" hidden="1">
      <c r="A30821" s="5"/>
    </row>
    <row r="30822" spans="1:1" hidden="1">
      <c r="A30822" s="5"/>
    </row>
    <row r="30823" spans="1:1" hidden="1">
      <c r="A30823" s="5"/>
    </row>
    <row r="30824" spans="1:1" hidden="1">
      <c r="A30824" s="5"/>
    </row>
    <row r="30825" spans="1:1" hidden="1">
      <c r="A30825" s="5"/>
    </row>
    <row r="30826" spans="1:1" hidden="1">
      <c r="A30826" s="5"/>
    </row>
    <row r="30827" spans="1:1" hidden="1">
      <c r="A30827" s="5"/>
    </row>
    <row r="30828" spans="1:1" hidden="1">
      <c r="A30828" s="5"/>
    </row>
    <row r="30829" spans="1:1" hidden="1">
      <c r="A30829" s="5"/>
    </row>
    <row r="30830" spans="1:1" hidden="1">
      <c r="A30830" s="5"/>
    </row>
    <row r="30831" spans="1:1" hidden="1">
      <c r="A30831" s="5"/>
    </row>
    <row r="30832" spans="1:1" hidden="1">
      <c r="A30832" s="5"/>
    </row>
    <row r="30833" spans="1:1" hidden="1">
      <c r="A30833" s="5"/>
    </row>
    <row r="30834" spans="1:1" hidden="1">
      <c r="A30834" s="5"/>
    </row>
    <row r="30835" spans="1:1" hidden="1">
      <c r="A30835" s="5"/>
    </row>
    <row r="30836" spans="1:1" hidden="1">
      <c r="A30836" s="5"/>
    </row>
    <row r="30837" spans="1:1" hidden="1">
      <c r="A30837" s="5"/>
    </row>
    <row r="30838" spans="1:1" hidden="1">
      <c r="A30838" s="5"/>
    </row>
    <row r="30839" spans="1:1" hidden="1">
      <c r="A30839" s="5"/>
    </row>
    <row r="30840" spans="1:1" hidden="1">
      <c r="A30840" s="5"/>
    </row>
    <row r="30841" spans="1:1" hidden="1">
      <c r="A30841" s="5"/>
    </row>
    <row r="30842" spans="1:1" hidden="1">
      <c r="A30842" s="5"/>
    </row>
    <row r="30843" spans="1:1" hidden="1">
      <c r="A30843" s="5"/>
    </row>
    <row r="30844" spans="1:1" hidden="1">
      <c r="A30844" s="5"/>
    </row>
    <row r="30845" spans="1:1" hidden="1">
      <c r="A30845" s="5"/>
    </row>
    <row r="30846" spans="1:1" hidden="1">
      <c r="A30846" s="5"/>
    </row>
    <row r="30847" spans="1:1" hidden="1">
      <c r="A30847" s="5"/>
    </row>
    <row r="30848" spans="1:1" hidden="1">
      <c r="A30848" s="5"/>
    </row>
    <row r="30849" spans="1:1" hidden="1">
      <c r="A30849" s="5"/>
    </row>
    <row r="30850" spans="1:1" hidden="1">
      <c r="A30850" s="5"/>
    </row>
    <row r="30851" spans="1:1" hidden="1">
      <c r="A30851" s="5"/>
    </row>
    <row r="30852" spans="1:1" hidden="1">
      <c r="A30852" s="5"/>
    </row>
    <row r="30853" spans="1:1" hidden="1">
      <c r="A30853" s="5"/>
    </row>
    <row r="30854" spans="1:1" hidden="1">
      <c r="A30854" s="5"/>
    </row>
    <row r="30855" spans="1:1" hidden="1">
      <c r="A30855" s="5"/>
    </row>
    <row r="30856" spans="1:1" hidden="1">
      <c r="A30856" s="5"/>
    </row>
    <row r="30857" spans="1:1" hidden="1">
      <c r="A30857" s="5"/>
    </row>
    <row r="30858" spans="1:1" hidden="1">
      <c r="A30858" s="5"/>
    </row>
    <row r="30859" spans="1:1" hidden="1">
      <c r="A30859" s="5"/>
    </row>
    <row r="30860" spans="1:1" hidden="1">
      <c r="A30860" s="5"/>
    </row>
    <row r="30861" spans="1:1" hidden="1">
      <c r="A30861" s="5"/>
    </row>
    <row r="30862" spans="1:1" hidden="1">
      <c r="A30862" s="5"/>
    </row>
    <row r="30863" spans="1:1" hidden="1">
      <c r="A30863" s="5"/>
    </row>
    <row r="30864" spans="1:1" hidden="1">
      <c r="A30864" s="5"/>
    </row>
    <row r="30865" spans="1:1" hidden="1">
      <c r="A30865" s="5"/>
    </row>
    <row r="30866" spans="1:1" hidden="1">
      <c r="A30866" s="5"/>
    </row>
    <row r="30867" spans="1:1" hidden="1">
      <c r="A30867" s="5"/>
    </row>
    <row r="30868" spans="1:1" hidden="1">
      <c r="A30868" s="5"/>
    </row>
    <row r="30869" spans="1:1" hidden="1">
      <c r="A30869" s="5"/>
    </row>
    <row r="30870" spans="1:1" hidden="1">
      <c r="A30870" s="5"/>
    </row>
    <row r="30871" spans="1:1" hidden="1">
      <c r="A30871" s="5"/>
    </row>
    <row r="30872" spans="1:1" hidden="1">
      <c r="A30872" s="5"/>
    </row>
    <row r="30873" spans="1:1" hidden="1">
      <c r="A30873" s="5"/>
    </row>
    <row r="30874" spans="1:1" hidden="1">
      <c r="A30874" s="5"/>
    </row>
    <row r="30875" spans="1:1" hidden="1">
      <c r="A30875" s="5"/>
    </row>
    <row r="30876" spans="1:1" hidden="1">
      <c r="A30876" s="5"/>
    </row>
    <row r="30877" spans="1:1" hidden="1">
      <c r="A30877" s="5"/>
    </row>
    <row r="30878" spans="1:1" hidden="1">
      <c r="A30878" s="5"/>
    </row>
    <row r="30879" spans="1:1" hidden="1">
      <c r="A30879" s="5"/>
    </row>
    <row r="30880" spans="1:1" hidden="1">
      <c r="A30880" s="5"/>
    </row>
    <row r="30881" spans="1:1" hidden="1">
      <c r="A30881" s="5"/>
    </row>
    <row r="30882" spans="1:1" hidden="1">
      <c r="A30882" s="5"/>
    </row>
    <row r="30883" spans="1:1" hidden="1">
      <c r="A30883" s="5"/>
    </row>
    <row r="30884" spans="1:1" hidden="1">
      <c r="A30884" s="5"/>
    </row>
    <row r="30885" spans="1:1" hidden="1">
      <c r="A30885" s="5"/>
    </row>
    <row r="30886" spans="1:1" hidden="1">
      <c r="A30886" s="5"/>
    </row>
    <row r="30887" spans="1:1" hidden="1">
      <c r="A30887" s="5"/>
    </row>
    <row r="30888" spans="1:1" hidden="1">
      <c r="A30888" s="5"/>
    </row>
    <row r="30889" spans="1:1" hidden="1">
      <c r="A30889" s="5"/>
    </row>
    <row r="30890" spans="1:1" hidden="1">
      <c r="A30890" s="5"/>
    </row>
    <row r="30891" spans="1:1" hidden="1">
      <c r="A30891" s="5"/>
    </row>
    <row r="30892" spans="1:1" hidden="1">
      <c r="A30892" s="5"/>
    </row>
    <row r="30893" spans="1:1" hidden="1">
      <c r="A30893" s="5"/>
    </row>
    <row r="30894" spans="1:1" hidden="1">
      <c r="A30894" s="5"/>
    </row>
    <row r="30895" spans="1:1" hidden="1">
      <c r="A30895" s="5"/>
    </row>
    <row r="30896" spans="1:1" hidden="1">
      <c r="A30896" s="5"/>
    </row>
    <row r="30897" spans="1:1" hidden="1">
      <c r="A30897" s="5"/>
    </row>
    <row r="30898" spans="1:1" hidden="1">
      <c r="A30898" s="5"/>
    </row>
    <row r="30899" spans="1:1" hidden="1">
      <c r="A30899" s="5"/>
    </row>
    <row r="30900" spans="1:1" hidden="1">
      <c r="A30900" s="5"/>
    </row>
    <row r="30901" spans="1:1" hidden="1">
      <c r="A30901" s="5"/>
    </row>
    <row r="30902" spans="1:1" hidden="1">
      <c r="A30902" s="5"/>
    </row>
    <row r="30903" spans="1:1" hidden="1">
      <c r="A30903" s="5"/>
    </row>
    <row r="30904" spans="1:1" hidden="1">
      <c r="A30904" s="5"/>
    </row>
    <row r="30905" spans="1:1" hidden="1">
      <c r="A30905" s="5"/>
    </row>
    <row r="30906" spans="1:1" hidden="1">
      <c r="A30906" s="5"/>
    </row>
    <row r="30907" spans="1:1" hidden="1">
      <c r="A30907" s="5"/>
    </row>
    <row r="30908" spans="1:1" hidden="1">
      <c r="A30908" s="5"/>
    </row>
    <row r="30909" spans="1:1" hidden="1">
      <c r="A30909" s="5"/>
    </row>
    <row r="30910" spans="1:1" hidden="1">
      <c r="A30910" s="5"/>
    </row>
    <row r="30911" spans="1:1" hidden="1">
      <c r="A30911" s="5"/>
    </row>
    <row r="30912" spans="1:1" hidden="1">
      <c r="A30912" s="5"/>
    </row>
    <row r="30913" spans="1:1" hidden="1">
      <c r="A30913" s="5"/>
    </row>
    <row r="30914" spans="1:1" hidden="1">
      <c r="A30914" s="5"/>
    </row>
    <row r="30915" spans="1:1" hidden="1">
      <c r="A30915" s="5"/>
    </row>
    <row r="30916" spans="1:1" hidden="1">
      <c r="A30916" s="5"/>
    </row>
    <row r="30917" spans="1:1" hidden="1">
      <c r="A30917" s="5"/>
    </row>
    <row r="30918" spans="1:1" hidden="1">
      <c r="A30918" s="5"/>
    </row>
    <row r="30919" spans="1:1" hidden="1">
      <c r="A30919" s="5"/>
    </row>
    <row r="30920" spans="1:1" hidden="1">
      <c r="A30920" s="5"/>
    </row>
    <row r="30921" spans="1:1" hidden="1">
      <c r="A30921" s="5"/>
    </row>
    <row r="30922" spans="1:1" hidden="1">
      <c r="A30922" s="5"/>
    </row>
    <row r="30923" spans="1:1" hidden="1">
      <c r="A30923" s="5"/>
    </row>
    <row r="30924" spans="1:1" hidden="1">
      <c r="A30924" s="5"/>
    </row>
    <row r="30925" spans="1:1" hidden="1">
      <c r="A30925" s="5"/>
    </row>
    <row r="30926" spans="1:1" hidden="1">
      <c r="A30926" s="5"/>
    </row>
    <row r="30927" spans="1:1" hidden="1">
      <c r="A30927" s="5"/>
    </row>
    <row r="30928" spans="1:1" hidden="1">
      <c r="A30928" s="5"/>
    </row>
    <row r="30929" spans="1:1" hidden="1">
      <c r="A30929" s="5"/>
    </row>
    <row r="30930" spans="1:1" hidden="1">
      <c r="A30930" s="5"/>
    </row>
    <row r="30931" spans="1:1" hidden="1">
      <c r="A30931" s="5"/>
    </row>
    <row r="30932" spans="1:1" hidden="1">
      <c r="A30932" s="5"/>
    </row>
    <row r="30933" spans="1:1" hidden="1">
      <c r="A30933" s="5"/>
    </row>
    <row r="30934" spans="1:1" hidden="1">
      <c r="A30934" s="5"/>
    </row>
    <row r="30935" spans="1:1" hidden="1">
      <c r="A30935" s="5"/>
    </row>
    <row r="30936" spans="1:1" hidden="1">
      <c r="A30936" s="5"/>
    </row>
    <row r="30937" spans="1:1" hidden="1">
      <c r="A30937" s="5"/>
    </row>
    <row r="30938" spans="1:1" hidden="1">
      <c r="A30938" s="5"/>
    </row>
    <row r="30939" spans="1:1" hidden="1">
      <c r="A30939" s="5"/>
    </row>
    <row r="30940" spans="1:1" hidden="1">
      <c r="A30940" s="5"/>
    </row>
    <row r="30941" spans="1:1" hidden="1">
      <c r="A30941" s="5"/>
    </row>
    <row r="30942" spans="1:1" hidden="1">
      <c r="A30942" s="5"/>
    </row>
    <row r="30943" spans="1:1" hidden="1">
      <c r="A30943" s="5"/>
    </row>
    <row r="30944" spans="1:1" hidden="1">
      <c r="A30944" s="5"/>
    </row>
    <row r="30945" spans="1:1" hidden="1">
      <c r="A30945" s="5"/>
    </row>
    <row r="30946" spans="1:1" hidden="1">
      <c r="A30946" s="5"/>
    </row>
    <row r="30947" spans="1:1" hidden="1">
      <c r="A30947" s="5"/>
    </row>
    <row r="30948" spans="1:1" hidden="1">
      <c r="A30948" s="5"/>
    </row>
    <row r="30949" spans="1:1" hidden="1">
      <c r="A30949" s="5"/>
    </row>
    <row r="30950" spans="1:1" hidden="1">
      <c r="A30950" s="5"/>
    </row>
    <row r="30951" spans="1:1" hidden="1">
      <c r="A30951" s="5"/>
    </row>
    <row r="30952" spans="1:1" hidden="1">
      <c r="A30952" s="5"/>
    </row>
    <row r="30953" spans="1:1" hidden="1">
      <c r="A30953" s="5"/>
    </row>
    <row r="30954" spans="1:1" hidden="1">
      <c r="A30954" s="5"/>
    </row>
    <row r="30955" spans="1:1" hidden="1">
      <c r="A30955" s="5"/>
    </row>
    <row r="30956" spans="1:1" hidden="1">
      <c r="A30956" s="5"/>
    </row>
    <row r="30957" spans="1:1" hidden="1">
      <c r="A30957" s="5"/>
    </row>
    <row r="30958" spans="1:1" hidden="1">
      <c r="A30958" s="5"/>
    </row>
    <row r="30959" spans="1:1" hidden="1">
      <c r="A30959" s="5"/>
    </row>
    <row r="30960" spans="1:1" hidden="1">
      <c r="A30960" s="5"/>
    </row>
    <row r="30961" spans="1:1" hidden="1">
      <c r="A30961" s="5"/>
    </row>
    <row r="30962" spans="1:1" hidden="1">
      <c r="A30962" s="5"/>
    </row>
    <row r="30963" spans="1:1" hidden="1">
      <c r="A30963" s="5"/>
    </row>
    <row r="30964" spans="1:1" hidden="1">
      <c r="A30964" s="5"/>
    </row>
    <row r="30965" spans="1:1" hidden="1">
      <c r="A30965" s="5"/>
    </row>
    <row r="30966" spans="1:1" hidden="1">
      <c r="A30966" s="5"/>
    </row>
    <row r="30967" spans="1:1" hidden="1">
      <c r="A30967" s="5"/>
    </row>
    <row r="30968" spans="1:1" hidden="1">
      <c r="A30968" s="5"/>
    </row>
    <row r="30969" spans="1:1" hidden="1">
      <c r="A30969" s="5"/>
    </row>
    <row r="30970" spans="1:1" hidden="1">
      <c r="A30970" s="5"/>
    </row>
    <row r="30971" spans="1:1" hidden="1">
      <c r="A30971" s="5"/>
    </row>
    <row r="30972" spans="1:1" hidden="1">
      <c r="A30972" s="5"/>
    </row>
    <row r="30973" spans="1:1" hidden="1">
      <c r="A30973" s="5"/>
    </row>
    <row r="30974" spans="1:1" hidden="1">
      <c r="A30974" s="5"/>
    </row>
    <row r="30975" spans="1:1" hidden="1">
      <c r="A30975" s="5"/>
    </row>
    <row r="30976" spans="1:1" hidden="1">
      <c r="A30976" s="5"/>
    </row>
    <row r="30977" spans="1:1" hidden="1">
      <c r="A30977" s="5"/>
    </row>
    <row r="30978" spans="1:1" hidden="1">
      <c r="A30978" s="5"/>
    </row>
    <row r="30979" spans="1:1" hidden="1">
      <c r="A30979" s="5"/>
    </row>
    <row r="30980" spans="1:1" hidden="1">
      <c r="A30980" s="5"/>
    </row>
    <row r="30981" spans="1:1" hidden="1">
      <c r="A30981" s="5"/>
    </row>
    <row r="30982" spans="1:1" hidden="1">
      <c r="A30982" s="5"/>
    </row>
    <row r="30983" spans="1:1" hidden="1">
      <c r="A30983" s="5"/>
    </row>
    <row r="30984" spans="1:1" hidden="1">
      <c r="A30984" s="5"/>
    </row>
    <row r="30985" spans="1:1" hidden="1">
      <c r="A30985" s="5"/>
    </row>
    <row r="30986" spans="1:1" hidden="1">
      <c r="A30986" s="5"/>
    </row>
    <row r="30987" spans="1:1" hidden="1">
      <c r="A30987" s="5"/>
    </row>
    <row r="30988" spans="1:1" hidden="1">
      <c r="A30988" s="5"/>
    </row>
    <row r="30989" spans="1:1" hidden="1">
      <c r="A30989" s="5"/>
    </row>
    <row r="30990" spans="1:1" hidden="1">
      <c r="A30990" s="5"/>
    </row>
    <row r="30991" spans="1:1" hidden="1">
      <c r="A30991" s="5"/>
    </row>
    <row r="30992" spans="1:1" hidden="1">
      <c r="A30992" s="5"/>
    </row>
    <row r="30993" spans="1:1" hidden="1">
      <c r="A30993" s="5"/>
    </row>
    <row r="30994" spans="1:1" hidden="1">
      <c r="A30994" s="5"/>
    </row>
    <row r="30995" spans="1:1" hidden="1">
      <c r="A30995" s="5"/>
    </row>
    <row r="30996" spans="1:1" hidden="1">
      <c r="A30996" s="5"/>
    </row>
    <row r="30997" spans="1:1" hidden="1">
      <c r="A30997" s="5"/>
    </row>
    <row r="30998" spans="1:1" hidden="1">
      <c r="A30998" s="5"/>
    </row>
    <row r="30999" spans="1:1" hidden="1">
      <c r="A30999" s="5"/>
    </row>
    <row r="31000" spans="1:1" hidden="1">
      <c r="A31000" s="5"/>
    </row>
    <row r="31001" spans="1:1" hidden="1">
      <c r="A31001" s="5"/>
    </row>
    <row r="31002" spans="1:1" hidden="1">
      <c r="A31002" s="5"/>
    </row>
    <row r="31003" spans="1:1" hidden="1">
      <c r="A31003" s="5"/>
    </row>
    <row r="31004" spans="1:1" hidden="1">
      <c r="A31004" s="5"/>
    </row>
    <row r="31005" spans="1:1" hidden="1">
      <c r="A31005" s="5"/>
    </row>
    <row r="31006" spans="1:1" hidden="1">
      <c r="A31006" s="5"/>
    </row>
    <row r="31007" spans="1:1" hidden="1">
      <c r="A31007" s="5"/>
    </row>
    <row r="31008" spans="1:1" hidden="1">
      <c r="A31008" s="5"/>
    </row>
    <row r="31009" spans="1:1" hidden="1">
      <c r="A31009" s="5"/>
    </row>
    <row r="31010" spans="1:1" hidden="1">
      <c r="A31010" s="5"/>
    </row>
    <row r="31011" spans="1:1" hidden="1">
      <c r="A31011" s="5"/>
    </row>
    <row r="31012" spans="1:1" hidden="1">
      <c r="A31012" s="5"/>
    </row>
    <row r="31013" spans="1:1" hidden="1">
      <c r="A31013" s="5"/>
    </row>
    <row r="31014" spans="1:1" hidden="1">
      <c r="A31014" s="5"/>
    </row>
    <row r="31015" spans="1:1" hidden="1">
      <c r="A31015" s="5"/>
    </row>
    <row r="31016" spans="1:1" hidden="1">
      <c r="A31016" s="5"/>
    </row>
    <row r="31017" spans="1:1" hidden="1">
      <c r="A31017" s="5"/>
    </row>
    <row r="31018" spans="1:1" hidden="1">
      <c r="A31018" s="5"/>
    </row>
    <row r="31019" spans="1:1" hidden="1">
      <c r="A31019" s="5"/>
    </row>
    <row r="31020" spans="1:1" hidden="1">
      <c r="A31020" s="5"/>
    </row>
    <row r="31021" spans="1:1" hidden="1">
      <c r="A31021" s="5"/>
    </row>
    <row r="31022" spans="1:1" hidden="1">
      <c r="A31022" s="5"/>
    </row>
    <row r="31023" spans="1:1" hidden="1">
      <c r="A31023" s="5"/>
    </row>
    <row r="31024" spans="1:1" hidden="1">
      <c r="A31024" s="5"/>
    </row>
    <row r="31025" spans="1:1" hidden="1">
      <c r="A31025" s="5"/>
    </row>
    <row r="31026" spans="1:1" hidden="1">
      <c r="A31026" s="5"/>
    </row>
    <row r="31027" spans="1:1" hidden="1">
      <c r="A31027" s="5"/>
    </row>
    <row r="31028" spans="1:1" hidden="1">
      <c r="A31028" s="5"/>
    </row>
    <row r="31029" spans="1:1" hidden="1">
      <c r="A31029" s="5"/>
    </row>
    <row r="31030" spans="1:1" hidden="1">
      <c r="A31030" s="5"/>
    </row>
    <row r="31031" spans="1:1" hidden="1">
      <c r="A31031" s="5"/>
    </row>
    <row r="31032" spans="1:1" hidden="1">
      <c r="A31032" s="5"/>
    </row>
    <row r="31033" spans="1:1" hidden="1">
      <c r="A31033" s="5"/>
    </row>
    <row r="31034" spans="1:1" hidden="1">
      <c r="A31034" s="5"/>
    </row>
    <row r="31035" spans="1:1" hidden="1">
      <c r="A31035" s="5"/>
    </row>
    <row r="31036" spans="1:1" hidden="1">
      <c r="A31036" s="5"/>
    </row>
    <row r="31037" spans="1:1" hidden="1">
      <c r="A31037" s="5"/>
    </row>
    <row r="31038" spans="1:1" hidden="1">
      <c r="A31038" s="5"/>
    </row>
    <row r="31039" spans="1:1" hidden="1">
      <c r="A31039" s="5"/>
    </row>
    <row r="31040" spans="1:1" hidden="1">
      <c r="A31040" s="5"/>
    </row>
    <row r="31041" spans="1:1" hidden="1">
      <c r="A31041" s="5"/>
    </row>
    <row r="31042" spans="1:1" hidden="1">
      <c r="A31042" s="5"/>
    </row>
    <row r="31043" spans="1:1" hidden="1">
      <c r="A31043" s="5"/>
    </row>
    <row r="31044" spans="1:1" hidden="1">
      <c r="A31044" s="5"/>
    </row>
    <row r="31045" spans="1:1" hidden="1">
      <c r="A31045" s="5"/>
    </row>
    <row r="31046" spans="1:1" hidden="1">
      <c r="A31046" s="5"/>
    </row>
    <row r="31047" spans="1:1" hidden="1">
      <c r="A31047" s="5"/>
    </row>
    <row r="31048" spans="1:1" hidden="1">
      <c r="A31048" s="5"/>
    </row>
    <row r="31049" spans="1:1" hidden="1">
      <c r="A31049" s="5"/>
    </row>
    <row r="31050" spans="1:1" hidden="1">
      <c r="A31050" s="5"/>
    </row>
    <row r="31051" spans="1:1" hidden="1">
      <c r="A31051" s="5"/>
    </row>
    <row r="31052" spans="1:1" hidden="1">
      <c r="A31052" s="5"/>
    </row>
    <row r="31053" spans="1:1" hidden="1">
      <c r="A31053" s="5"/>
    </row>
    <row r="31054" spans="1:1" hidden="1">
      <c r="A31054" s="5"/>
    </row>
    <row r="31055" spans="1:1" hidden="1">
      <c r="A31055" s="5"/>
    </row>
    <row r="31056" spans="1:1" hidden="1">
      <c r="A31056" s="5"/>
    </row>
    <row r="31057" spans="1:1" hidden="1">
      <c r="A31057" s="5"/>
    </row>
    <row r="31058" spans="1:1" hidden="1">
      <c r="A31058" s="5"/>
    </row>
    <row r="31059" spans="1:1" hidden="1">
      <c r="A31059" s="5"/>
    </row>
    <row r="31060" spans="1:1" hidden="1">
      <c r="A31060" s="5"/>
    </row>
    <row r="31061" spans="1:1" hidden="1">
      <c r="A31061" s="5"/>
    </row>
    <row r="31062" spans="1:1" hidden="1">
      <c r="A31062" s="5"/>
    </row>
    <row r="31063" spans="1:1" hidden="1">
      <c r="A31063" s="5"/>
    </row>
    <row r="31064" spans="1:1" hidden="1">
      <c r="A31064" s="5"/>
    </row>
    <row r="31065" spans="1:1" hidden="1">
      <c r="A31065" s="5"/>
    </row>
    <row r="31066" spans="1:1" hidden="1">
      <c r="A31066" s="5"/>
    </row>
    <row r="31067" spans="1:1" hidden="1">
      <c r="A31067" s="5"/>
    </row>
    <row r="31068" spans="1:1" hidden="1">
      <c r="A31068" s="5"/>
    </row>
    <row r="31069" spans="1:1" hidden="1">
      <c r="A31069" s="5"/>
    </row>
    <row r="31070" spans="1:1" hidden="1">
      <c r="A31070" s="5"/>
    </row>
    <row r="31071" spans="1:1" hidden="1">
      <c r="A31071" s="5"/>
    </row>
    <row r="31072" spans="1:1" hidden="1">
      <c r="A31072" s="5"/>
    </row>
    <row r="31073" spans="1:1" hidden="1">
      <c r="A31073" s="5"/>
    </row>
    <row r="31074" spans="1:1" hidden="1">
      <c r="A31074" s="5"/>
    </row>
    <row r="31075" spans="1:1" hidden="1">
      <c r="A31075" s="5"/>
    </row>
    <row r="31076" spans="1:1" hidden="1">
      <c r="A31076" s="5"/>
    </row>
    <row r="31077" spans="1:1" hidden="1">
      <c r="A31077" s="5"/>
    </row>
    <row r="31078" spans="1:1" hidden="1">
      <c r="A31078" s="5"/>
    </row>
    <row r="31079" spans="1:1" hidden="1">
      <c r="A31079" s="5"/>
    </row>
    <row r="31080" spans="1:1" hidden="1">
      <c r="A31080" s="5"/>
    </row>
    <row r="31081" spans="1:1" hidden="1">
      <c r="A31081" s="5"/>
    </row>
    <row r="31082" spans="1:1" hidden="1">
      <c r="A31082" s="5"/>
    </row>
    <row r="31083" spans="1:1" hidden="1">
      <c r="A31083" s="5"/>
    </row>
    <row r="31084" spans="1:1" hidden="1">
      <c r="A31084" s="5"/>
    </row>
    <row r="31085" spans="1:1" hidden="1">
      <c r="A31085" s="5"/>
    </row>
    <row r="31086" spans="1:1" hidden="1">
      <c r="A31086" s="5"/>
    </row>
    <row r="31087" spans="1:1" hidden="1">
      <c r="A31087" s="5"/>
    </row>
    <row r="31088" spans="1:1" hidden="1">
      <c r="A31088" s="5"/>
    </row>
    <row r="31089" spans="1:1" hidden="1">
      <c r="A31089" s="5"/>
    </row>
    <row r="31090" spans="1:1" hidden="1">
      <c r="A31090" s="5"/>
    </row>
    <row r="31091" spans="1:1" hidden="1">
      <c r="A31091" s="5"/>
    </row>
    <row r="31092" spans="1:1" hidden="1">
      <c r="A31092" s="5"/>
    </row>
    <row r="31093" spans="1:1" hidden="1">
      <c r="A31093" s="5"/>
    </row>
    <row r="31094" spans="1:1" hidden="1">
      <c r="A31094" s="5"/>
    </row>
    <row r="31095" spans="1:1" hidden="1">
      <c r="A31095" s="5"/>
    </row>
    <row r="31096" spans="1:1" hidden="1">
      <c r="A31096" s="5"/>
    </row>
    <row r="31097" spans="1:1" hidden="1">
      <c r="A31097" s="5"/>
    </row>
    <row r="31098" spans="1:1" hidden="1">
      <c r="A31098" s="5"/>
    </row>
    <row r="31099" spans="1:1" hidden="1">
      <c r="A31099" s="5"/>
    </row>
    <row r="31100" spans="1:1" hidden="1">
      <c r="A31100" s="5"/>
    </row>
    <row r="31101" spans="1:1" hidden="1">
      <c r="A31101" s="5"/>
    </row>
    <row r="31102" spans="1:1" hidden="1">
      <c r="A31102" s="5"/>
    </row>
    <row r="31103" spans="1:1" hidden="1">
      <c r="A31103" s="5"/>
    </row>
    <row r="31104" spans="1:1" hidden="1">
      <c r="A31104" s="5"/>
    </row>
    <row r="31105" spans="1:1" hidden="1">
      <c r="A31105" s="5"/>
    </row>
    <row r="31106" spans="1:1" hidden="1">
      <c r="A31106" s="5"/>
    </row>
    <row r="31107" spans="1:1" hidden="1">
      <c r="A31107" s="5"/>
    </row>
    <row r="31108" spans="1:1" hidden="1">
      <c r="A31108" s="5"/>
    </row>
    <row r="31109" spans="1:1" hidden="1">
      <c r="A31109" s="5"/>
    </row>
    <row r="31110" spans="1:1" hidden="1">
      <c r="A31110" s="5"/>
    </row>
    <row r="31111" spans="1:1" hidden="1">
      <c r="A31111" s="5"/>
    </row>
    <row r="31112" spans="1:1" hidden="1">
      <c r="A31112" s="5"/>
    </row>
    <row r="31113" spans="1:1" hidden="1">
      <c r="A31113" s="5"/>
    </row>
    <row r="31114" spans="1:1" hidden="1">
      <c r="A31114" s="5"/>
    </row>
    <row r="31115" spans="1:1" hidden="1">
      <c r="A31115" s="5"/>
    </row>
    <row r="31116" spans="1:1" hidden="1">
      <c r="A31116" s="5"/>
    </row>
    <row r="31117" spans="1:1" hidden="1">
      <c r="A31117" s="5"/>
    </row>
    <row r="31118" spans="1:1" hidden="1">
      <c r="A31118" s="5"/>
    </row>
    <row r="31119" spans="1:1" hidden="1">
      <c r="A31119" s="5"/>
    </row>
    <row r="31120" spans="1:1" hidden="1">
      <c r="A31120" s="5"/>
    </row>
    <row r="31121" spans="1:1" hidden="1">
      <c r="A31121" s="5"/>
    </row>
    <row r="31122" spans="1:1" hidden="1">
      <c r="A31122" s="5"/>
    </row>
    <row r="31123" spans="1:1" hidden="1">
      <c r="A31123" s="5"/>
    </row>
    <row r="31124" spans="1:1" hidden="1">
      <c r="A31124" s="5"/>
    </row>
    <row r="31125" spans="1:1" hidden="1">
      <c r="A31125" s="5"/>
    </row>
    <row r="31126" spans="1:1" hidden="1">
      <c r="A31126" s="5"/>
    </row>
    <row r="31127" spans="1:1" hidden="1">
      <c r="A31127" s="5"/>
    </row>
    <row r="31128" spans="1:1" hidden="1">
      <c r="A31128" s="5"/>
    </row>
    <row r="31129" spans="1:1" hidden="1">
      <c r="A31129" s="5"/>
    </row>
    <row r="31130" spans="1:1" hidden="1">
      <c r="A31130" s="5"/>
    </row>
    <row r="31131" spans="1:1" hidden="1">
      <c r="A31131" s="5"/>
    </row>
    <row r="31132" spans="1:1" hidden="1">
      <c r="A31132" s="5"/>
    </row>
    <row r="31133" spans="1:1" hidden="1">
      <c r="A31133" s="5"/>
    </row>
    <row r="31134" spans="1:1" hidden="1">
      <c r="A31134" s="5"/>
    </row>
    <row r="31135" spans="1:1" hidden="1">
      <c r="A31135" s="5"/>
    </row>
    <row r="31136" spans="1:1" hidden="1">
      <c r="A31136" s="5"/>
    </row>
    <row r="31137" spans="1:1" hidden="1">
      <c r="A31137" s="5"/>
    </row>
    <row r="31138" spans="1:1" hidden="1">
      <c r="A31138" s="5"/>
    </row>
    <row r="31139" spans="1:1" hidden="1">
      <c r="A31139" s="5"/>
    </row>
    <row r="31140" spans="1:1" hidden="1">
      <c r="A31140" s="5"/>
    </row>
    <row r="31141" spans="1:1" hidden="1">
      <c r="A31141" s="5"/>
    </row>
    <row r="31142" spans="1:1" hidden="1">
      <c r="A31142" s="5"/>
    </row>
    <row r="31143" spans="1:1" hidden="1">
      <c r="A31143" s="5"/>
    </row>
    <row r="31144" spans="1:1" hidden="1">
      <c r="A31144" s="5"/>
    </row>
    <row r="31145" spans="1:1" hidden="1">
      <c r="A31145" s="5"/>
    </row>
    <row r="31146" spans="1:1" hidden="1">
      <c r="A31146" s="5"/>
    </row>
    <row r="31147" spans="1:1" hidden="1">
      <c r="A31147" s="5"/>
    </row>
    <row r="31148" spans="1:1" hidden="1">
      <c r="A31148" s="5"/>
    </row>
    <row r="31149" spans="1:1" hidden="1">
      <c r="A31149" s="5"/>
    </row>
    <row r="31150" spans="1:1" hidden="1">
      <c r="A31150" s="5"/>
    </row>
    <row r="31151" spans="1:1" hidden="1">
      <c r="A31151" s="5"/>
    </row>
    <row r="31152" spans="1:1" hidden="1">
      <c r="A31152" s="5"/>
    </row>
    <row r="31153" spans="1:1" hidden="1">
      <c r="A31153" s="5"/>
    </row>
    <row r="31154" spans="1:1" hidden="1">
      <c r="A31154" s="5"/>
    </row>
    <row r="31155" spans="1:1" hidden="1">
      <c r="A31155" s="5"/>
    </row>
    <row r="31156" spans="1:1" hidden="1">
      <c r="A31156" s="5"/>
    </row>
    <row r="31157" spans="1:1" hidden="1">
      <c r="A31157" s="5"/>
    </row>
    <row r="31158" spans="1:1" hidden="1">
      <c r="A31158" s="5"/>
    </row>
    <row r="31159" spans="1:1" hidden="1">
      <c r="A31159" s="5"/>
    </row>
    <row r="31160" spans="1:1" hidden="1">
      <c r="A31160" s="5"/>
    </row>
    <row r="31161" spans="1:1" hidden="1">
      <c r="A31161" s="5"/>
    </row>
    <row r="31162" spans="1:1" hidden="1">
      <c r="A31162" s="5"/>
    </row>
    <row r="31163" spans="1:1" hidden="1">
      <c r="A31163" s="5"/>
    </row>
    <row r="31164" spans="1:1" hidden="1">
      <c r="A31164" s="5"/>
    </row>
    <row r="31165" spans="1:1" hidden="1">
      <c r="A31165" s="5"/>
    </row>
    <row r="31166" spans="1:1" hidden="1">
      <c r="A31166" s="5"/>
    </row>
    <row r="31167" spans="1:1" hidden="1">
      <c r="A31167" s="5"/>
    </row>
    <row r="31168" spans="1:1" hidden="1">
      <c r="A31168" s="5"/>
    </row>
    <row r="31169" spans="1:1" hidden="1">
      <c r="A31169" s="5"/>
    </row>
    <row r="31170" spans="1:1" hidden="1">
      <c r="A31170" s="5"/>
    </row>
    <row r="31171" spans="1:1" hidden="1">
      <c r="A31171" s="5"/>
    </row>
    <row r="31172" spans="1:1" hidden="1">
      <c r="A31172" s="5"/>
    </row>
    <row r="31173" spans="1:1" hidden="1">
      <c r="A31173" s="5"/>
    </row>
    <row r="31174" spans="1:1" hidden="1">
      <c r="A31174" s="5"/>
    </row>
    <row r="31175" spans="1:1" hidden="1">
      <c r="A31175" s="5"/>
    </row>
    <row r="31176" spans="1:1" hidden="1">
      <c r="A31176" s="5"/>
    </row>
    <row r="31177" spans="1:1" hidden="1">
      <c r="A31177" s="5"/>
    </row>
    <row r="31178" spans="1:1" hidden="1">
      <c r="A31178" s="5"/>
    </row>
    <row r="31179" spans="1:1" hidden="1">
      <c r="A31179" s="5"/>
    </row>
    <row r="31180" spans="1:1" hidden="1">
      <c r="A31180" s="5"/>
    </row>
    <row r="31181" spans="1:1" hidden="1">
      <c r="A31181" s="5"/>
    </row>
    <row r="31182" spans="1:1" hidden="1">
      <c r="A31182" s="5"/>
    </row>
    <row r="31183" spans="1:1" hidden="1">
      <c r="A31183" s="5"/>
    </row>
    <row r="31184" spans="1:1" hidden="1">
      <c r="A31184" s="5"/>
    </row>
    <row r="31185" spans="1:1" hidden="1">
      <c r="A31185" s="5"/>
    </row>
    <row r="31186" spans="1:1" hidden="1">
      <c r="A31186" s="5"/>
    </row>
    <row r="31187" spans="1:1" hidden="1">
      <c r="A31187" s="5"/>
    </row>
    <row r="31188" spans="1:1" hidden="1">
      <c r="A31188" s="5"/>
    </row>
    <row r="31189" spans="1:1" hidden="1">
      <c r="A31189" s="5"/>
    </row>
    <row r="31190" spans="1:1" hidden="1">
      <c r="A31190" s="5"/>
    </row>
    <row r="31191" spans="1:1" hidden="1">
      <c r="A31191" s="5"/>
    </row>
    <row r="31192" spans="1:1" hidden="1">
      <c r="A31192" s="5"/>
    </row>
    <row r="31193" spans="1:1" hidden="1">
      <c r="A31193" s="5"/>
    </row>
    <row r="31194" spans="1:1" hidden="1">
      <c r="A31194" s="5"/>
    </row>
    <row r="31195" spans="1:1" hidden="1">
      <c r="A31195" s="5"/>
    </row>
    <row r="31196" spans="1:1" hidden="1">
      <c r="A31196" s="5"/>
    </row>
    <row r="31197" spans="1:1" hidden="1">
      <c r="A31197" s="5"/>
    </row>
    <row r="31198" spans="1:1" hidden="1">
      <c r="A31198" s="5"/>
    </row>
    <row r="31199" spans="1:1" hidden="1">
      <c r="A31199" s="5"/>
    </row>
    <row r="31200" spans="1:1" hidden="1">
      <c r="A31200" s="5"/>
    </row>
    <row r="31201" spans="1:1" hidden="1">
      <c r="A31201" s="5"/>
    </row>
    <row r="31202" spans="1:1" hidden="1">
      <c r="A31202" s="5"/>
    </row>
    <row r="31203" spans="1:1" hidden="1">
      <c r="A31203" s="5"/>
    </row>
    <row r="31204" spans="1:1" hidden="1">
      <c r="A31204" s="5"/>
    </row>
    <row r="31205" spans="1:1" hidden="1">
      <c r="A31205" s="5"/>
    </row>
    <row r="31206" spans="1:1" hidden="1">
      <c r="A31206" s="5"/>
    </row>
    <row r="31207" spans="1:1" hidden="1">
      <c r="A31207" s="5"/>
    </row>
    <row r="31208" spans="1:1" hidden="1">
      <c r="A31208" s="5"/>
    </row>
    <row r="31209" spans="1:1" hidden="1">
      <c r="A31209" s="5"/>
    </row>
    <row r="31210" spans="1:1" hidden="1">
      <c r="A31210" s="5"/>
    </row>
    <row r="31211" spans="1:1" hidden="1">
      <c r="A31211" s="5"/>
    </row>
    <row r="31212" spans="1:1" hidden="1">
      <c r="A31212" s="5"/>
    </row>
    <row r="31213" spans="1:1" hidden="1">
      <c r="A31213" s="5"/>
    </row>
    <row r="31214" spans="1:1" hidden="1">
      <c r="A31214" s="5"/>
    </row>
    <row r="31215" spans="1:1" hidden="1">
      <c r="A31215" s="5"/>
    </row>
    <row r="31216" spans="1:1" hidden="1">
      <c r="A31216" s="5"/>
    </row>
    <row r="31217" spans="1:1" hidden="1">
      <c r="A31217" s="5"/>
    </row>
    <row r="31218" spans="1:1" hidden="1">
      <c r="A31218" s="5"/>
    </row>
    <row r="31219" spans="1:1" hidden="1">
      <c r="A31219" s="5"/>
    </row>
    <row r="31220" spans="1:1" hidden="1">
      <c r="A31220" s="5"/>
    </row>
    <row r="31221" spans="1:1" hidden="1">
      <c r="A31221" s="5"/>
    </row>
    <row r="31222" spans="1:1" hidden="1">
      <c r="A31222" s="5"/>
    </row>
    <row r="31223" spans="1:1" hidden="1">
      <c r="A31223" s="5"/>
    </row>
    <row r="31224" spans="1:1" hidden="1">
      <c r="A31224" s="5"/>
    </row>
    <row r="31225" spans="1:1" hidden="1">
      <c r="A31225" s="5"/>
    </row>
    <row r="31226" spans="1:1" hidden="1">
      <c r="A31226" s="5"/>
    </row>
    <row r="31227" spans="1:1" hidden="1">
      <c r="A31227" s="5"/>
    </row>
    <row r="31228" spans="1:1" hidden="1">
      <c r="A31228" s="5"/>
    </row>
    <row r="31229" spans="1:1" hidden="1">
      <c r="A31229" s="5"/>
    </row>
    <row r="31230" spans="1:1" hidden="1">
      <c r="A31230" s="5"/>
    </row>
    <row r="31231" spans="1:1" hidden="1">
      <c r="A31231" s="5"/>
    </row>
    <row r="31232" spans="1:1" hidden="1">
      <c r="A31232" s="5"/>
    </row>
    <row r="31233" spans="1:1" hidden="1">
      <c r="A31233" s="5"/>
    </row>
    <row r="31234" spans="1:1" hidden="1">
      <c r="A31234" s="5"/>
    </row>
    <row r="31235" spans="1:1" hidden="1">
      <c r="A31235" s="5"/>
    </row>
    <row r="31236" spans="1:1" hidden="1">
      <c r="A31236" s="5"/>
    </row>
    <row r="31237" spans="1:1" hidden="1">
      <c r="A31237" s="5"/>
    </row>
    <row r="31238" spans="1:1" hidden="1">
      <c r="A31238" s="5"/>
    </row>
    <row r="31239" spans="1:1" hidden="1">
      <c r="A31239" s="5"/>
    </row>
    <row r="31240" spans="1:1" hidden="1">
      <c r="A31240" s="5"/>
    </row>
    <row r="31241" spans="1:1" hidden="1">
      <c r="A31241" s="5"/>
    </row>
    <row r="31242" spans="1:1" hidden="1">
      <c r="A31242" s="5"/>
    </row>
    <row r="31243" spans="1:1" hidden="1">
      <c r="A31243" s="5"/>
    </row>
    <row r="31244" spans="1:1" hidden="1">
      <c r="A31244" s="5"/>
    </row>
    <row r="31245" spans="1:1" hidden="1">
      <c r="A31245" s="5"/>
    </row>
    <row r="31246" spans="1:1" hidden="1">
      <c r="A31246" s="5"/>
    </row>
    <row r="31247" spans="1:1" hidden="1">
      <c r="A31247" s="5"/>
    </row>
    <row r="31248" spans="1:1" hidden="1">
      <c r="A31248" s="5"/>
    </row>
    <row r="31249" spans="1:1" hidden="1">
      <c r="A31249" s="5"/>
    </row>
    <row r="31250" spans="1:1" hidden="1">
      <c r="A31250" s="5"/>
    </row>
    <row r="31251" spans="1:1" hidden="1">
      <c r="A31251" s="5"/>
    </row>
    <row r="31252" spans="1:1" hidden="1">
      <c r="A31252" s="5"/>
    </row>
    <row r="31253" spans="1:1" hidden="1">
      <c r="A31253" s="5"/>
    </row>
    <row r="31254" spans="1:1" hidden="1">
      <c r="A31254" s="5"/>
    </row>
    <row r="31255" spans="1:1" hidden="1">
      <c r="A31255" s="5"/>
    </row>
    <row r="31256" spans="1:1" hidden="1">
      <c r="A31256" s="5"/>
    </row>
    <row r="31257" spans="1:1" hidden="1">
      <c r="A31257" s="5"/>
    </row>
    <row r="31258" spans="1:1" hidden="1">
      <c r="A31258" s="5"/>
    </row>
    <row r="31259" spans="1:1" hidden="1">
      <c r="A31259" s="5"/>
    </row>
    <row r="31260" spans="1:1" hidden="1">
      <c r="A31260" s="5"/>
    </row>
    <row r="31261" spans="1:1" hidden="1">
      <c r="A31261" s="5"/>
    </row>
    <row r="31262" spans="1:1" hidden="1">
      <c r="A31262" s="5"/>
    </row>
    <row r="31263" spans="1:1" hidden="1">
      <c r="A31263" s="5"/>
    </row>
    <row r="31264" spans="1:1" hidden="1">
      <c r="A31264" s="5"/>
    </row>
    <row r="31265" spans="1:1" hidden="1">
      <c r="A31265" s="5"/>
    </row>
    <row r="31266" spans="1:1" hidden="1">
      <c r="A31266" s="5"/>
    </row>
    <row r="31267" spans="1:1" hidden="1">
      <c r="A31267" s="5"/>
    </row>
    <row r="31268" spans="1:1" hidden="1">
      <c r="A31268" s="5"/>
    </row>
    <row r="31269" spans="1:1" hidden="1">
      <c r="A31269" s="5"/>
    </row>
    <row r="31270" spans="1:1" hidden="1">
      <c r="A31270" s="5"/>
    </row>
    <row r="31271" spans="1:1" hidden="1">
      <c r="A31271" s="5"/>
    </row>
    <row r="31272" spans="1:1" hidden="1">
      <c r="A31272" s="5"/>
    </row>
    <row r="31273" spans="1:1" hidden="1">
      <c r="A31273" s="5"/>
    </row>
    <row r="31274" spans="1:1" hidden="1">
      <c r="A31274" s="5"/>
    </row>
    <row r="31275" spans="1:1" hidden="1">
      <c r="A31275" s="5"/>
    </row>
    <row r="31276" spans="1:1" hidden="1">
      <c r="A31276" s="5"/>
    </row>
    <row r="31277" spans="1:1" hidden="1">
      <c r="A31277" s="5"/>
    </row>
    <row r="31278" spans="1:1" hidden="1">
      <c r="A31278" s="5"/>
    </row>
    <row r="31279" spans="1:1" hidden="1">
      <c r="A31279" s="5"/>
    </row>
    <row r="31280" spans="1:1" hidden="1">
      <c r="A31280" s="5"/>
    </row>
    <row r="31281" spans="1:1" hidden="1">
      <c r="A31281" s="5"/>
    </row>
    <row r="31282" spans="1:1" hidden="1">
      <c r="A31282" s="5"/>
    </row>
    <row r="31283" spans="1:1" hidden="1">
      <c r="A31283" s="5"/>
    </row>
    <row r="31284" spans="1:1" hidden="1">
      <c r="A31284" s="5"/>
    </row>
    <row r="31285" spans="1:1" hidden="1">
      <c r="A31285" s="5"/>
    </row>
    <row r="31286" spans="1:1" hidden="1">
      <c r="A31286" s="5"/>
    </row>
    <row r="31287" spans="1:1" hidden="1">
      <c r="A31287" s="5"/>
    </row>
    <row r="31288" spans="1:1" hidden="1">
      <c r="A31288" s="5"/>
    </row>
    <row r="31289" spans="1:1" hidden="1">
      <c r="A31289" s="5"/>
    </row>
    <row r="31290" spans="1:1" hidden="1">
      <c r="A31290" s="5"/>
    </row>
    <row r="31291" spans="1:1" hidden="1">
      <c r="A31291" s="5"/>
    </row>
    <row r="31292" spans="1:1" hidden="1">
      <c r="A31292" s="5"/>
    </row>
    <row r="31293" spans="1:1" hidden="1">
      <c r="A31293" s="5"/>
    </row>
    <row r="31294" spans="1:1" hidden="1">
      <c r="A31294" s="5"/>
    </row>
    <row r="31295" spans="1:1" hidden="1">
      <c r="A31295" s="5"/>
    </row>
    <row r="31296" spans="1:1" hidden="1">
      <c r="A31296" s="5"/>
    </row>
    <row r="31297" spans="1:1" hidden="1">
      <c r="A31297" s="5"/>
    </row>
    <row r="31298" spans="1:1" hidden="1">
      <c r="A31298" s="5"/>
    </row>
    <row r="31299" spans="1:1" hidden="1">
      <c r="A31299" s="5"/>
    </row>
    <row r="31300" spans="1:1" hidden="1">
      <c r="A31300" s="5"/>
    </row>
    <row r="31301" spans="1:1" hidden="1">
      <c r="A31301" s="5"/>
    </row>
    <row r="31302" spans="1:1" hidden="1">
      <c r="A31302" s="5"/>
    </row>
    <row r="31303" spans="1:1" hidden="1">
      <c r="A31303" s="5"/>
    </row>
    <row r="31304" spans="1:1" hidden="1">
      <c r="A31304" s="5"/>
    </row>
    <row r="31305" spans="1:1" hidden="1">
      <c r="A31305" s="5"/>
    </row>
    <row r="31306" spans="1:1" hidden="1">
      <c r="A31306" s="5"/>
    </row>
    <row r="31307" spans="1:1" hidden="1">
      <c r="A31307" s="5"/>
    </row>
    <row r="31308" spans="1:1" hidden="1">
      <c r="A31308" s="5"/>
    </row>
    <row r="31309" spans="1:1" hidden="1">
      <c r="A31309" s="5"/>
    </row>
    <row r="31310" spans="1:1" hidden="1">
      <c r="A31310" s="5"/>
    </row>
    <row r="31311" spans="1:1" hidden="1">
      <c r="A31311" s="5"/>
    </row>
    <row r="31312" spans="1:1" hidden="1">
      <c r="A31312" s="5"/>
    </row>
    <row r="31313" spans="1:1" hidden="1">
      <c r="A31313" s="5"/>
    </row>
    <row r="31314" spans="1:1" hidden="1">
      <c r="A31314" s="5"/>
    </row>
    <row r="31315" spans="1:1" hidden="1">
      <c r="A31315" s="5"/>
    </row>
    <row r="31316" spans="1:1" hidden="1">
      <c r="A31316" s="5"/>
    </row>
    <row r="31317" spans="1:1" hidden="1">
      <c r="A31317" s="5"/>
    </row>
    <row r="31318" spans="1:1" hidden="1">
      <c r="A31318" s="5"/>
    </row>
    <row r="31319" spans="1:1" hidden="1">
      <c r="A31319" s="5"/>
    </row>
    <row r="31320" spans="1:1" hidden="1">
      <c r="A31320" s="5"/>
    </row>
    <row r="31321" spans="1:1" hidden="1">
      <c r="A31321" s="5"/>
    </row>
    <row r="31322" spans="1:1" hidden="1">
      <c r="A31322" s="5"/>
    </row>
    <row r="31323" spans="1:1" hidden="1">
      <c r="A31323" s="5"/>
    </row>
    <row r="31324" spans="1:1" hidden="1">
      <c r="A31324" s="5"/>
    </row>
    <row r="31325" spans="1:1" hidden="1">
      <c r="A31325" s="5"/>
    </row>
    <row r="31326" spans="1:1" hidden="1">
      <c r="A31326" s="5"/>
    </row>
    <row r="31327" spans="1:1" hidden="1">
      <c r="A31327" s="5"/>
    </row>
    <row r="31328" spans="1:1" hidden="1">
      <c r="A31328" s="5"/>
    </row>
    <row r="31329" spans="1:1" hidden="1">
      <c r="A31329" s="5"/>
    </row>
    <row r="31330" spans="1:1" hidden="1">
      <c r="A31330" s="5"/>
    </row>
    <row r="31331" spans="1:1" hidden="1">
      <c r="A31331" s="5"/>
    </row>
    <row r="31332" spans="1:1" hidden="1">
      <c r="A31332" s="5"/>
    </row>
    <row r="31333" spans="1:1" hidden="1">
      <c r="A31333" s="5"/>
    </row>
    <row r="31334" spans="1:1" hidden="1">
      <c r="A31334" s="5"/>
    </row>
    <row r="31335" spans="1:1" hidden="1">
      <c r="A31335" s="5"/>
    </row>
    <row r="31336" spans="1:1" hidden="1">
      <c r="A31336" s="5"/>
    </row>
    <row r="31337" spans="1:1" hidden="1">
      <c r="A31337" s="5"/>
    </row>
    <row r="31338" spans="1:1" hidden="1">
      <c r="A31338" s="5"/>
    </row>
    <row r="31339" spans="1:1" hidden="1">
      <c r="A31339" s="5"/>
    </row>
    <row r="31340" spans="1:1" hidden="1">
      <c r="A31340" s="5"/>
    </row>
    <row r="31341" spans="1:1" hidden="1">
      <c r="A31341" s="5"/>
    </row>
    <row r="31342" spans="1:1" hidden="1">
      <c r="A31342" s="5"/>
    </row>
    <row r="31343" spans="1:1" hidden="1">
      <c r="A31343" s="5"/>
    </row>
    <row r="31344" spans="1:1" hidden="1">
      <c r="A31344" s="5"/>
    </row>
    <row r="31345" spans="1:1" hidden="1">
      <c r="A31345" s="5"/>
    </row>
    <row r="31346" spans="1:1" hidden="1">
      <c r="A31346" s="5"/>
    </row>
    <row r="31347" spans="1:1" hidden="1">
      <c r="A31347" s="5"/>
    </row>
    <row r="31348" spans="1:1" hidden="1">
      <c r="A31348" s="5"/>
    </row>
    <row r="31349" spans="1:1" hidden="1">
      <c r="A31349" s="5"/>
    </row>
    <row r="31350" spans="1:1" hidden="1">
      <c r="A31350" s="5"/>
    </row>
    <row r="31351" spans="1:1" hidden="1">
      <c r="A31351" s="5"/>
    </row>
    <row r="31352" spans="1:1" hidden="1">
      <c r="A31352" s="5"/>
    </row>
    <row r="31353" spans="1:1" hidden="1">
      <c r="A31353" s="5"/>
    </row>
    <row r="31354" spans="1:1" hidden="1">
      <c r="A31354" s="5"/>
    </row>
    <row r="31355" spans="1:1" hidden="1">
      <c r="A31355" s="5"/>
    </row>
    <row r="31356" spans="1:1" hidden="1">
      <c r="A31356" s="5"/>
    </row>
    <row r="31357" spans="1:1" hidden="1">
      <c r="A31357" s="5"/>
    </row>
    <row r="31358" spans="1:1" hidden="1">
      <c r="A31358" s="5"/>
    </row>
    <row r="31359" spans="1:1" hidden="1">
      <c r="A31359" s="5"/>
    </row>
    <row r="31360" spans="1:1" hidden="1">
      <c r="A31360" s="5"/>
    </row>
    <row r="31361" spans="1:1" hidden="1">
      <c r="A31361" s="5"/>
    </row>
    <row r="31362" spans="1:1" hidden="1">
      <c r="A31362" s="5"/>
    </row>
    <row r="31363" spans="1:1" hidden="1">
      <c r="A31363" s="5"/>
    </row>
    <row r="31364" spans="1:1" hidden="1">
      <c r="A31364" s="5"/>
    </row>
    <row r="31365" spans="1:1" hidden="1">
      <c r="A31365" s="5"/>
    </row>
    <row r="31366" spans="1:1" hidden="1">
      <c r="A31366" s="5"/>
    </row>
    <row r="31367" spans="1:1" hidden="1">
      <c r="A31367" s="5"/>
    </row>
    <row r="31368" spans="1:1" hidden="1">
      <c r="A31368" s="5"/>
    </row>
    <row r="31369" spans="1:1" hidden="1">
      <c r="A31369" s="5"/>
    </row>
    <row r="31370" spans="1:1" hidden="1">
      <c r="A31370" s="5"/>
    </row>
    <row r="31371" spans="1:1" hidden="1">
      <c r="A31371" s="5"/>
    </row>
    <row r="31372" spans="1:1" hidden="1">
      <c r="A31372" s="5"/>
    </row>
    <row r="31373" spans="1:1" hidden="1">
      <c r="A31373" s="5"/>
    </row>
    <row r="31374" spans="1:1" hidden="1">
      <c r="A31374" s="5"/>
    </row>
    <row r="31375" spans="1:1" hidden="1">
      <c r="A31375" s="5"/>
    </row>
    <row r="31376" spans="1:1" hidden="1">
      <c r="A31376" s="5"/>
    </row>
    <row r="31377" spans="1:1" hidden="1">
      <c r="A31377" s="5"/>
    </row>
    <row r="31378" spans="1:1" hidden="1">
      <c r="A31378" s="5"/>
    </row>
    <row r="31379" spans="1:1" hidden="1">
      <c r="A31379" s="5"/>
    </row>
    <row r="31380" spans="1:1" hidden="1">
      <c r="A31380" s="5"/>
    </row>
    <row r="31381" spans="1:1" hidden="1">
      <c r="A31381" s="5"/>
    </row>
    <row r="31382" spans="1:1" hidden="1">
      <c r="A31382" s="5"/>
    </row>
    <row r="31383" spans="1:1" hidden="1">
      <c r="A31383" s="5"/>
    </row>
    <row r="31384" spans="1:1" hidden="1">
      <c r="A31384" s="5"/>
    </row>
    <row r="31385" spans="1:1" hidden="1">
      <c r="A31385" s="5"/>
    </row>
    <row r="31386" spans="1:1" hidden="1">
      <c r="A31386" s="5"/>
    </row>
    <row r="31387" spans="1:1" hidden="1">
      <c r="A31387" s="5"/>
    </row>
    <row r="31388" spans="1:1" hidden="1">
      <c r="A31388" s="5"/>
    </row>
    <row r="31389" spans="1:1" hidden="1">
      <c r="A31389" s="5"/>
    </row>
    <row r="31390" spans="1:1" hidden="1">
      <c r="A31390" s="5"/>
    </row>
    <row r="31391" spans="1:1" hidden="1">
      <c r="A31391" s="5"/>
    </row>
    <row r="31392" spans="1:1" hidden="1">
      <c r="A31392" s="5"/>
    </row>
    <row r="31393" spans="1:1" hidden="1">
      <c r="A31393" s="5"/>
    </row>
    <row r="31394" spans="1:1" hidden="1">
      <c r="A31394" s="5"/>
    </row>
    <row r="31395" spans="1:1" hidden="1">
      <c r="A31395" s="5"/>
    </row>
    <row r="31396" spans="1:1" hidden="1">
      <c r="A31396" s="5"/>
    </row>
    <row r="31397" spans="1:1" hidden="1">
      <c r="A31397" s="5"/>
    </row>
    <row r="31398" spans="1:1" hidden="1">
      <c r="A31398" s="5"/>
    </row>
    <row r="31399" spans="1:1" hidden="1">
      <c r="A31399" s="5"/>
    </row>
    <row r="31400" spans="1:1" hidden="1">
      <c r="A31400" s="5"/>
    </row>
    <row r="31401" spans="1:1" hidden="1">
      <c r="A31401" s="5"/>
    </row>
    <row r="31402" spans="1:1" hidden="1">
      <c r="A31402" s="5"/>
    </row>
    <row r="31403" spans="1:1" hidden="1">
      <c r="A31403" s="5"/>
    </row>
    <row r="31404" spans="1:1" hidden="1">
      <c r="A31404" s="5"/>
    </row>
    <row r="31405" spans="1:1" hidden="1">
      <c r="A31405" s="5"/>
    </row>
    <row r="31406" spans="1:1" hidden="1">
      <c r="A31406" s="5"/>
    </row>
    <row r="31407" spans="1:1" hidden="1">
      <c r="A31407" s="5"/>
    </row>
    <row r="31408" spans="1:1" hidden="1">
      <c r="A31408" s="5"/>
    </row>
    <row r="31409" spans="1:1" hidden="1">
      <c r="A31409" s="5"/>
    </row>
    <row r="31410" spans="1:1" hidden="1">
      <c r="A31410" s="5"/>
    </row>
    <row r="31411" spans="1:1" hidden="1">
      <c r="A31411" s="5"/>
    </row>
    <row r="31412" spans="1:1" hidden="1">
      <c r="A31412" s="5"/>
    </row>
    <row r="31413" spans="1:1" hidden="1">
      <c r="A31413" s="5"/>
    </row>
    <row r="31414" spans="1:1" hidden="1">
      <c r="A31414" s="5"/>
    </row>
    <row r="31415" spans="1:1" hidden="1">
      <c r="A31415" s="5"/>
    </row>
    <row r="31416" spans="1:1" hidden="1">
      <c r="A31416" s="5"/>
    </row>
    <row r="31417" spans="1:1" hidden="1">
      <c r="A31417" s="5"/>
    </row>
    <row r="31418" spans="1:1" hidden="1">
      <c r="A31418" s="5"/>
    </row>
    <row r="31419" spans="1:1" hidden="1">
      <c r="A31419" s="5"/>
    </row>
    <row r="31420" spans="1:1" hidden="1">
      <c r="A31420" s="5"/>
    </row>
    <row r="31421" spans="1:1" hidden="1">
      <c r="A31421" s="5"/>
    </row>
    <row r="31422" spans="1:1" hidden="1">
      <c r="A31422" s="5"/>
    </row>
    <row r="31423" spans="1:1" hidden="1">
      <c r="A31423" s="5"/>
    </row>
    <row r="31424" spans="1:1" hidden="1">
      <c r="A31424" s="5"/>
    </row>
    <row r="31425" spans="1:1" hidden="1">
      <c r="A31425" s="5"/>
    </row>
    <row r="31426" spans="1:1" hidden="1">
      <c r="A31426" s="5"/>
    </row>
    <row r="31427" spans="1:1" hidden="1">
      <c r="A31427" s="5"/>
    </row>
    <row r="31428" spans="1:1" hidden="1">
      <c r="A31428" s="5"/>
    </row>
    <row r="31429" spans="1:1" hidden="1">
      <c r="A31429" s="5"/>
    </row>
    <row r="31430" spans="1:1" hidden="1">
      <c r="A31430" s="5"/>
    </row>
    <row r="31431" spans="1:1" hidden="1">
      <c r="A31431" s="5"/>
    </row>
    <row r="31432" spans="1:1" hidden="1">
      <c r="A31432" s="5"/>
    </row>
    <row r="31433" spans="1:1" hidden="1">
      <c r="A31433" s="5"/>
    </row>
    <row r="31434" spans="1:1" hidden="1">
      <c r="A31434" s="5"/>
    </row>
    <row r="31435" spans="1:1" hidden="1">
      <c r="A31435" s="5"/>
    </row>
    <row r="31436" spans="1:1" hidden="1">
      <c r="A31436" s="5"/>
    </row>
    <row r="31437" spans="1:1" hidden="1">
      <c r="A31437" s="5"/>
    </row>
    <row r="31438" spans="1:1" hidden="1">
      <c r="A31438" s="5"/>
    </row>
    <row r="31439" spans="1:1" hidden="1">
      <c r="A31439" s="5"/>
    </row>
    <row r="31440" spans="1:1" hidden="1">
      <c r="A31440" s="5"/>
    </row>
    <row r="31441" spans="1:1" hidden="1">
      <c r="A31441" s="5"/>
    </row>
    <row r="31442" spans="1:1" hidden="1">
      <c r="A31442" s="5"/>
    </row>
    <row r="31443" spans="1:1" hidden="1">
      <c r="A31443" s="5"/>
    </row>
    <row r="31444" spans="1:1" hidden="1">
      <c r="A31444" s="5"/>
    </row>
    <row r="31445" spans="1:1" hidden="1">
      <c r="A31445" s="5"/>
    </row>
    <row r="31446" spans="1:1" hidden="1">
      <c r="A31446" s="5"/>
    </row>
    <row r="31447" spans="1:1" hidden="1">
      <c r="A31447" s="5"/>
    </row>
    <row r="31448" spans="1:1" hidden="1">
      <c r="A31448" s="5"/>
    </row>
    <row r="31449" spans="1:1" hidden="1">
      <c r="A31449" s="5"/>
    </row>
    <row r="31450" spans="1:1" hidden="1">
      <c r="A31450" s="5"/>
    </row>
    <row r="31451" spans="1:1" hidden="1">
      <c r="A31451" s="5"/>
    </row>
    <row r="31452" spans="1:1" hidden="1">
      <c r="A31452" s="5"/>
    </row>
    <row r="31453" spans="1:1" hidden="1">
      <c r="A31453" s="5"/>
    </row>
    <row r="31454" spans="1:1" hidden="1">
      <c r="A31454" s="5"/>
    </row>
    <row r="31455" spans="1:1" hidden="1">
      <c r="A31455" s="5"/>
    </row>
    <row r="31456" spans="1:1" hidden="1">
      <c r="A31456" s="5"/>
    </row>
    <row r="31457" spans="1:1" hidden="1">
      <c r="A31457" s="5"/>
    </row>
    <row r="31458" spans="1:1" hidden="1">
      <c r="A31458" s="5"/>
    </row>
    <row r="31459" spans="1:1" hidden="1">
      <c r="A31459" s="5"/>
    </row>
    <row r="31460" spans="1:1" hidden="1">
      <c r="A31460" s="5"/>
    </row>
    <row r="31461" spans="1:1" hidden="1">
      <c r="A31461" s="5"/>
    </row>
    <row r="31462" spans="1:1" hidden="1">
      <c r="A31462" s="5"/>
    </row>
    <row r="31463" spans="1:1" hidden="1">
      <c r="A31463" s="5"/>
    </row>
    <row r="31464" spans="1:1" hidden="1">
      <c r="A31464" s="5"/>
    </row>
    <row r="31465" spans="1:1" hidden="1">
      <c r="A31465" s="5"/>
    </row>
    <row r="31466" spans="1:1" hidden="1">
      <c r="A31466" s="5"/>
    </row>
    <row r="31467" spans="1:1" hidden="1">
      <c r="A31467" s="5"/>
    </row>
    <row r="31468" spans="1:1" hidden="1">
      <c r="A31468" s="5"/>
    </row>
    <row r="31469" spans="1:1" hidden="1">
      <c r="A31469" s="5"/>
    </row>
    <row r="31470" spans="1:1" hidden="1">
      <c r="A31470" s="5"/>
    </row>
    <row r="31471" spans="1:1" hidden="1">
      <c r="A31471" s="5"/>
    </row>
    <row r="31472" spans="1:1" hidden="1">
      <c r="A31472" s="5"/>
    </row>
    <row r="31473" spans="1:1" hidden="1">
      <c r="A31473" s="5"/>
    </row>
    <row r="31474" spans="1:1" hidden="1">
      <c r="A31474" s="5"/>
    </row>
    <row r="31475" spans="1:1" hidden="1">
      <c r="A31475" s="5"/>
    </row>
    <row r="31476" spans="1:1" hidden="1">
      <c r="A31476" s="5"/>
    </row>
    <row r="31477" spans="1:1" hidden="1">
      <c r="A31477" s="5"/>
    </row>
    <row r="31478" spans="1:1" hidden="1">
      <c r="A31478" s="5"/>
    </row>
    <row r="31479" spans="1:1" hidden="1">
      <c r="A31479" s="5"/>
    </row>
    <row r="31480" spans="1:1" hidden="1">
      <c r="A31480" s="5"/>
    </row>
    <row r="31481" spans="1:1" hidden="1">
      <c r="A31481" s="5"/>
    </row>
    <row r="31482" spans="1:1" hidden="1">
      <c r="A31482" s="5"/>
    </row>
    <row r="31483" spans="1:1" hidden="1">
      <c r="A31483" s="5"/>
    </row>
    <row r="31484" spans="1:1" hidden="1">
      <c r="A31484" s="5"/>
    </row>
    <row r="31485" spans="1:1" hidden="1">
      <c r="A31485" s="5"/>
    </row>
    <row r="31486" spans="1:1" hidden="1">
      <c r="A31486" s="5"/>
    </row>
    <row r="31487" spans="1:1" hidden="1">
      <c r="A31487" s="5"/>
    </row>
    <row r="31488" spans="1:1" hidden="1">
      <c r="A31488" s="5"/>
    </row>
    <row r="31489" spans="1:1" hidden="1">
      <c r="A31489" s="5"/>
    </row>
    <row r="31490" spans="1:1" hidden="1">
      <c r="A31490" s="5"/>
    </row>
    <row r="31491" spans="1:1" hidden="1">
      <c r="A31491" s="5"/>
    </row>
    <row r="31492" spans="1:1" hidden="1">
      <c r="A31492" s="5"/>
    </row>
    <row r="31493" spans="1:1" hidden="1">
      <c r="A31493" s="5"/>
    </row>
    <row r="31494" spans="1:1" hidden="1">
      <c r="A31494" s="5"/>
    </row>
    <row r="31495" spans="1:1" hidden="1">
      <c r="A31495" s="5"/>
    </row>
    <row r="31496" spans="1:1" hidden="1">
      <c r="A31496" s="5"/>
    </row>
    <row r="31497" spans="1:1" hidden="1">
      <c r="A31497" s="5"/>
    </row>
    <row r="31498" spans="1:1" hidden="1">
      <c r="A31498" s="5"/>
    </row>
    <row r="31499" spans="1:1" hidden="1">
      <c r="A31499" s="5"/>
    </row>
    <row r="31500" spans="1:1" hidden="1">
      <c r="A31500" s="5"/>
    </row>
    <row r="31501" spans="1:1" hidden="1">
      <c r="A31501" s="5"/>
    </row>
    <row r="31502" spans="1:1" hidden="1">
      <c r="A31502" s="5"/>
    </row>
    <row r="31503" spans="1:1" hidden="1">
      <c r="A31503" s="5"/>
    </row>
    <row r="31504" spans="1:1" hidden="1">
      <c r="A31504" s="5"/>
    </row>
    <row r="31505" spans="1:1" hidden="1">
      <c r="A31505" s="5"/>
    </row>
    <row r="31506" spans="1:1" hidden="1">
      <c r="A31506" s="5"/>
    </row>
    <row r="31507" spans="1:1" hidden="1">
      <c r="A31507" s="5"/>
    </row>
    <row r="31508" spans="1:1" hidden="1">
      <c r="A31508" s="5"/>
    </row>
    <row r="31509" spans="1:1" hidden="1">
      <c r="A31509" s="5"/>
    </row>
    <row r="31510" spans="1:1" hidden="1">
      <c r="A31510" s="5"/>
    </row>
    <row r="31511" spans="1:1" hidden="1">
      <c r="A31511" s="5"/>
    </row>
    <row r="31512" spans="1:1" hidden="1">
      <c r="A31512" s="5"/>
    </row>
    <row r="31513" spans="1:1" hidden="1">
      <c r="A31513" s="5"/>
    </row>
    <row r="31514" spans="1:1" hidden="1">
      <c r="A31514" s="5"/>
    </row>
    <row r="31515" spans="1:1" hidden="1">
      <c r="A31515" s="5"/>
    </row>
    <row r="31516" spans="1:1" hidden="1">
      <c r="A31516" s="5"/>
    </row>
    <row r="31517" spans="1:1" hidden="1">
      <c r="A31517" s="5"/>
    </row>
    <row r="31518" spans="1:1" hidden="1">
      <c r="A31518" s="5"/>
    </row>
    <row r="31519" spans="1:1" hidden="1">
      <c r="A31519" s="5"/>
    </row>
    <row r="31520" spans="1:1" hidden="1">
      <c r="A31520" s="5"/>
    </row>
    <row r="31521" spans="1:1" hidden="1">
      <c r="A31521" s="5"/>
    </row>
    <row r="31522" spans="1:1" hidden="1">
      <c r="A31522" s="5"/>
    </row>
    <row r="31523" spans="1:1" hidden="1">
      <c r="A31523" s="5"/>
    </row>
    <row r="31524" spans="1:1" hidden="1">
      <c r="A31524" s="5"/>
    </row>
    <row r="31525" spans="1:1" hidden="1">
      <c r="A31525" s="5"/>
    </row>
    <row r="31526" spans="1:1" hidden="1">
      <c r="A31526" s="5"/>
    </row>
    <row r="31527" spans="1:1" hidden="1">
      <c r="A31527" s="5"/>
    </row>
    <row r="31528" spans="1:1" hidden="1">
      <c r="A31528" s="5"/>
    </row>
    <row r="31529" spans="1:1" hidden="1">
      <c r="A31529" s="5"/>
    </row>
    <row r="31530" spans="1:1" hidden="1">
      <c r="A31530" s="5"/>
    </row>
    <row r="31531" spans="1:1" hidden="1">
      <c r="A31531" s="5"/>
    </row>
    <row r="31532" spans="1:1" hidden="1">
      <c r="A31532" s="5"/>
    </row>
    <row r="31533" spans="1:1" hidden="1">
      <c r="A31533" s="5"/>
    </row>
    <row r="31534" spans="1:1" hidden="1">
      <c r="A31534" s="5"/>
    </row>
    <row r="31535" spans="1:1" hidden="1">
      <c r="A31535" s="5"/>
    </row>
    <row r="31536" spans="1:1" hidden="1">
      <c r="A31536" s="5"/>
    </row>
    <row r="31537" spans="1:1" hidden="1">
      <c r="A31537" s="5"/>
    </row>
    <row r="31538" spans="1:1" hidden="1">
      <c r="A31538" s="5"/>
    </row>
    <row r="31539" spans="1:1" hidden="1">
      <c r="A31539" s="5"/>
    </row>
    <row r="31540" spans="1:1" hidden="1">
      <c r="A31540" s="5"/>
    </row>
    <row r="31541" spans="1:1" hidden="1">
      <c r="A31541" s="5"/>
    </row>
    <row r="31542" spans="1:1" hidden="1">
      <c r="A31542" s="5"/>
    </row>
    <row r="31543" spans="1:1" hidden="1">
      <c r="A31543" s="5"/>
    </row>
    <row r="31544" spans="1:1" hidden="1">
      <c r="A31544" s="5"/>
    </row>
    <row r="31545" spans="1:1" hidden="1">
      <c r="A31545" s="5"/>
    </row>
    <row r="31546" spans="1:1" hidden="1">
      <c r="A31546" s="5"/>
    </row>
    <row r="31547" spans="1:1" hidden="1">
      <c r="A31547" s="5"/>
    </row>
    <row r="31548" spans="1:1" hidden="1">
      <c r="A31548" s="5"/>
    </row>
    <row r="31549" spans="1:1" hidden="1">
      <c r="A31549" s="5"/>
    </row>
    <row r="31550" spans="1:1" hidden="1">
      <c r="A31550" s="5"/>
    </row>
    <row r="31551" spans="1:1" hidden="1">
      <c r="A31551" s="5"/>
    </row>
    <row r="31552" spans="1:1" hidden="1">
      <c r="A31552" s="5"/>
    </row>
    <row r="31553" spans="1:1" hidden="1">
      <c r="A31553" s="5"/>
    </row>
    <row r="31554" spans="1:1" hidden="1">
      <c r="A31554" s="5"/>
    </row>
    <row r="31555" spans="1:1" hidden="1">
      <c r="A31555" s="5"/>
    </row>
    <row r="31556" spans="1:1" hidden="1">
      <c r="A31556" s="5"/>
    </row>
    <row r="31557" spans="1:1" hidden="1">
      <c r="A31557" s="5"/>
    </row>
    <row r="31558" spans="1:1" hidden="1">
      <c r="A31558" s="5"/>
    </row>
    <row r="31559" spans="1:1" hidden="1">
      <c r="A31559" s="5"/>
    </row>
    <row r="31560" spans="1:1" hidden="1">
      <c r="A31560" s="5"/>
    </row>
    <row r="31561" spans="1:1" hidden="1">
      <c r="A31561" s="5"/>
    </row>
    <row r="31562" spans="1:1" hidden="1">
      <c r="A31562" s="5"/>
    </row>
    <row r="31563" spans="1:1" hidden="1">
      <c r="A31563" s="5"/>
    </row>
    <row r="31564" spans="1:1" hidden="1">
      <c r="A31564" s="5"/>
    </row>
    <row r="31565" spans="1:1" hidden="1">
      <c r="A31565" s="5"/>
    </row>
    <row r="31566" spans="1:1" hidden="1">
      <c r="A31566" s="5"/>
    </row>
    <row r="31567" spans="1:1" hidden="1">
      <c r="A31567" s="5"/>
    </row>
    <row r="31568" spans="1:1" hidden="1">
      <c r="A31568" s="5"/>
    </row>
    <row r="31569" spans="1:1" hidden="1">
      <c r="A31569" s="5"/>
    </row>
    <row r="31570" spans="1:1" hidden="1">
      <c r="A31570" s="5"/>
    </row>
    <row r="31571" spans="1:1" hidden="1">
      <c r="A31571" s="5"/>
    </row>
    <row r="31572" spans="1:1" hidden="1">
      <c r="A31572" s="5"/>
    </row>
    <row r="31573" spans="1:1" hidden="1">
      <c r="A31573" s="5"/>
    </row>
    <row r="31574" spans="1:1" hidden="1">
      <c r="A31574" s="5"/>
    </row>
    <row r="31575" spans="1:1" hidden="1">
      <c r="A31575" s="5"/>
    </row>
    <row r="31576" spans="1:1" hidden="1">
      <c r="A31576" s="5"/>
    </row>
    <row r="31577" spans="1:1" hidden="1">
      <c r="A31577" s="5"/>
    </row>
    <row r="31578" spans="1:1" hidden="1">
      <c r="A31578" s="5"/>
    </row>
    <row r="31579" spans="1:1" hidden="1">
      <c r="A31579" s="5"/>
    </row>
    <row r="31580" spans="1:1" hidden="1">
      <c r="A31580" s="5"/>
    </row>
    <row r="31581" spans="1:1" hidden="1">
      <c r="A31581" s="5"/>
    </row>
    <row r="31582" spans="1:1" hidden="1">
      <c r="A31582" s="5"/>
    </row>
    <row r="31583" spans="1:1" hidden="1">
      <c r="A31583" s="5"/>
    </row>
    <row r="31584" spans="1:1" hidden="1">
      <c r="A31584" s="5"/>
    </row>
    <row r="31585" spans="1:1" hidden="1">
      <c r="A31585" s="5"/>
    </row>
    <row r="31586" spans="1:1" hidden="1">
      <c r="A31586" s="5"/>
    </row>
    <row r="31587" spans="1:1" hidden="1">
      <c r="A31587" s="5"/>
    </row>
    <row r="31588" spans="1:1" hidden="1">
      <c r="A31588" s="5"/>
    </row>
    <row r="31589" spans="1:1" hidden="1">
      <c r="A31589" s="5"/>
    </row>
    <row r="31590" spans="1:1" hidden="1">
      <c r="A31590" s="5"/>
    </row>
    <row r="31591" spans="1:1" hidden="1">
      <c r="A31591" s="5"/>
    </row>
    <row r="31592" spans="1:1" hidden="1">
      <c r="A31592" s="5"/>
    </row>
    <row r="31593" spans="1:1" hidden="1">
      <c r="A31593" s="5"/>
    </row>
    <row r="31594" spans="1:1" hidden="1">
      <c r="A31594" s="5"/>
    </row>
    <row r="31595" spans="1:1" hidden="1">
      <c r="A31595" s="5"/>
    </row>
    <row r="31596" spans="1:1" hidden="1">
      <c r="A31596" s="5"/>
    </row>
    <row r="31597" spans="1:1" hidden="1">
      <c r="A31597" s="5"/>
    </row>
    <row r="31598" spans="1:1" hidden="1">
      <c r="A31598" s="5"/>
    </row>
    <row r="31599" spans="1:1" hidden="1">
      <c r="A31599" s="5"/>
    </row>
    <row r="31600" spans="1:1" hidden="1">
      <c r="A31600" s="5"/>
    </row>
    <row r="31601" spans="1:1" hidden="1">
      <c r="A31601" s="5"/>
    </row>
    <row r="31602" spans="1:1" hidden="1">
      <c r="A31602" s="5"/>
    </row>
    <row r="31603" spans="1:1" hidden="1">
      <c r="A31603" s="5"/>
    </row>
    <row r="31604" spans="1:1" hidden="1">
      <c r="A31604" s="5"/>
    </row>
    <row r="31605" spans="1:1" hidden="1">
      <c r="A31605" s="5"/>
    </row>
    <row r="31606" spans="1:1" hidden="1">
      <c r="A31606" s="5"/>
    </row>
    <row r="31607" spans="1:1" hidden="1">
      <c r="A31607" s="5"/>
    </row>
    <row r="31608" spans="1:1" hidden="1">
      <c r="A31608" s="5"/>
    </row>
    <row r="31609" spans="1:1" hidden="1">
      <c r="A31609" s="5"/>
    </row>
    <row r="31610" spans="1:1" hidden="1">
      <c r="A31610" s="5"/>
    </row>
    <row r="31611" spans="1:1" hidden="1">
      <c r="A31611" s="5"/>
    </row>
    <row r="31612" spans="1:1" hidden="1">
      <c r="A31612" s="5"/>
    </row>
    <row r="31613" spans="1:1" hidden="1">
      <c r="A31613" s="5"/>
    </row>
    <row r="31614" spans="1:1" hidden="1">
      <c r="A31614" s="5"/>
    </row>
    <row r="31615" spans="1:1" hidden="1">
      <c r="A31615" s="5"/>
    </row>
    <row r="31616" spans="1:1" hidden="1">
      <c r="A31616" s="5"/>
    </row>
    <row r="31617" spans="1:1" hidden="1">
      <c r="A31617" s="5"/>
    </row>
    <row r="31618" spans="1:1" hidden="1">
      <c r="A31618" s="5"/>
    </row>
    <row r="31619" spans="1:1" hidden="1">
      <c r="A31619" s="5"/>
    </row>
    <row r="31620" spans="1:1" hidden="1">
      <c r="A31620" s="5"/>
    </row>
    <row r="31621" spans="1:1" hidden="1">
      <c r="A31621" s="5"/>
    </row>
    <row r="31622" spans="1:1" hidden="1">
      <c r="A31622" s="5"/>
    </row>
    <row r="31623" spans="1:1" hidden="1">
      <c r="A31623" s="5"/>
    </row>
    <row r="31624" spans="1:1" hidden="1">
      <c r="A31624" s="5"/>
    </row>
    <row r="31625" spans="1:1" hidden="1">
      <c r="A31625" s="5"/>
    </row>
    <row r="31626" spans="1:1" hidden="1">
      <c r="A31626" s="5"/>
    </row>
    <row r="31627" spans="1:1" hidden="1">
      <c r="A31627" s="5"/>
    </row>
    <row r="31628" spans="1:1" hidden="1">
      <c r="A31628" s="5"/>
    </row>
    <row r="31629" spans="1:1" hidden="1">
      <c r="A31629" s="5"/>
    </row>
    <row r="31630" spans="1:1" hidden="1">
      <c r="A31630" s="5"/>
    </row>
    <row r="31631" spans="1:1" hidden="1">
      <c r="A31631" s="5"/>
    </row>
    <row r="31632" spans="1:1" hidden="1">
      <c r="A31632" s="5"/>
    </row>
    <row r="31633" spans="1:1" hidden="1">
      <c r="A31633" s="5"/>
    </row>
    <row r="31634" spans="1:1" hidden="1">
      <c r="A31634" s="5"/>
    </row>
    <row r="31635" spans="1:1" hidden="1">
      <c r="A31635" s="5"/>
    </row>
    <row r="31636" spans="1:1" hidden="1">
      <c r="A31636" s="5"/>
    </row>
    <row r="31637" spans="1:1" hidden="1">
      <c r="A31637" s="5"/>
    </row>
    <row r="31638" spans="1:1" hidden="1">
      <c r="A31638" s="5"/>
    </row>
    <row r="31639" spans="1:1" hidden="1">
      <c r="A31639" s="5"/>
    </row>
    <row r="31640" spans="1:1" hidden="1">
      <c r="A31640" s="5"/>
    </row>
    <row r="31641" spans="1:1" hidden="1">
      <c r="A31641" s="5"/>
    </row>
    <row r="31642" spans="1:1" hidden="1">
      <c r="A31642" s="5"/>
    </row>
    <row r="31643" spans="1:1" hidden="1">
      <c r="A31643" s="5"/>
    </row>
    <row r="31644" spans="1:1" hidden="1">
      <c r="A31644" s="5"/>
    </row>
    <row r="31645" spans="1:1" hidden="1">
      <c r="A31645" s="5"/>
    </row>
    <row r="31646" spans="1:1" hidden="1">
      <c r="A31646" s="5"/>
    </row>
    <row r="31647" spans="1:1" hidden="1">
      <c r="A31647" s="5"/>
    </row>
    <row r="31648" spans="1:1" hidden="1">
      <c r="A31648" s="5"/>
    </row>
    <row r="31649" spans="1:1" hidden="1">
      <c r="A31649" s="5"/>
    </row>
    <row r="31650" spans="1:1" hidden="1">
      <c r="A31650" s="5"/>
    </row>
    <row r="31651" spans="1:1" hidden="1">
      <c r="A31651" s="5"/>
    </row>
    <row r="31652" spans="1:1" hidden="1">
      <c r="A31652" s="5"/>
    </row>
    <row r="31653" spans="1:1" hidden="1">
      <c r="A31653" s="5"/>
    </row>
    <row r="31654" spans="1:1" hidden="1">
      <c r="A31654" s="5"/>
    </row>
    <row r="31655" spans="1:1" hidden="1">
      <c r="A31655" s="5"/>
    </row>
    <row r="31656" spans="1:1" hidden="1">
      <c r="A31656" s="5"/>
    </row>
    <row r="31657" spans="1:1" hidden="1">
      <c r="A31657" s="5"/>
    </row>
    <row r="31658" spans="1:1" hidden="1">
      <c r="A31658" s="5"/>
    </row>
    <row r="31659" spans="1:1" hidden="1">
      <c r="A31659" s="5"/>
    </row>
    <row r="31660" spans="1:1" hidden="1">
      <c r="A31660" s="5"/>
    </row>
    <row r="31661" spans="1:1" hidden="1">
      <c r="A31661" s="5"/>
    </row>
    <row r="31662" spans="1:1" hidden="1">
      <c r="A31662" s="5"/>
    </row>
    <row r="31663" spans="1:1" hidden="1">
      <c r="A31663" s="5"/>
    </row>
    <row r="31664" spans="1:1" hidden="1">
      <c r="A31664" s="5"/>
    </row>
    <row r="31665" spans="1:1" hidden="1">
      <c r="A31665" s="5"/>
    </row>
    <row r="31666" spans="1:1" hidden="1">
      <c r="A31666" s="5"/>
    </row>
    <row r="31667" spans="1:1" hidden="1">
      <c r="A31667" s="5"/>
    </row>
    <row r="31668" spans="1:1" hidden="1">
      <c r="A31668" s="5"/>
    </row>
    <row r="31669" spans="1:1" hidden="1">
      <c r="A31669" s="5"/>
    </row>
    <row r="31670" spans="1:1" hidden="1">
      <c r="A31670" s="5"/>
    </row>
    <row r="31671" spans="1:1" hidden="1">
      <c r="A31671" s="5"/>
    </row>
    <row r="31672" spans="1:1" hidden="1">
      <c r="A31672" s="5"/>
    </row>
    <row r="31673" spans="1:1" hidden="1">
      <c r="A31673" s="5"/>
    </row>
    <row r="31674" spans="1:1" hidden="1">
      <c r="A31674" s="5"/>
    </row>
    <row r="31675" spans="1:1" hidden="1">
      <c r="A31675" s="5"/>
    </row>
    <row r="31676" spans="1:1" hidden="1">
      <c r="A31676" s="5"/>
    </row>
    <row r="31677" spans="1:1" hidden="1">
      <c r="A31677" s="5"/>
    </row>
    <row r="31678" spans="1:1" hidden="1">
      <c r="A31678" s="5"/>
    </row>
    <row r="31679" spans="1:1" hidden="1">
      <c r="A31679" s="5"/>
    </row>
    <row r="31680" spans="1:1" hidden="1">
      <c r="A31680" s="5"/>
    </row>
    <row r="31681" spans="1:1" hidden="1">
      <c r="A31681" s="5"/>
    </row>
    <row r="31682" spans="1:1" hidden="1">
      <c r="A31682" s="5"/>
    </row>
    <row r="31683" spans="1:1" hidden="1">
      <c r="A31683" s="5"/>
    </row>
    <row r="31684" spans="1:1" hidden="1">
      <c r="A31684" s="5"/>
    </row>
    <row r="31685" spans="1:1" hidden="1">
      <c r="A31685" s="5"/>
    </row>
    <row r="31686" spans="1:1" hidden="1">
      <c r="A31686" s="5"/>
    </row>
    <row r="31687" spans="1:1" hidden="1">
      <c r="A31687" s="5"/>
    </row>
    <row r="31688" spans="1:1" hidden="1">
      <c r="A31688" s="5"/>
    </row>
    <row r="31689" spans="1:1" hidden="1">
      <c r="A31689" s="5"/>
    </row>
    <row r="31690" spans="1:1" hidden="1">
      <c r="A31690" s="5"/>
    </row>
    <row r="31691" spans="1:1" hidden="1">
      <c r="A31691" s="5"/>
    </row>
    <row r="31692" spans="1:1" hidden="1">
      <c r="A31692" s="5"/>
    </row>
    <row r="31693" spans="1:1" hidden="1">
      <c r="A31693" s="5"/>
    </row>
    <row r="31694" spans="1:1" hidden="1">
      <c r="A31694" s="5"/>
    </row>
    <row r="31695" spans="1:1" hidden="1">
      <c r="A31695" s="5"/>
    </row>
    <row r="31696" spans="1:1" hidden="1">
      <c r="A31696" s="5"/>
    </row>
    <row r="31697" spans="1:1" hidden="1">
      <c r="A31697" s="5"/>
    </row>
    <row r="31698" spans="1:1" hidden="1">
      <c r="A31698" s="5"/>
    </row>
    <row r="31699" spans="1:1" hidden="1">
      <c r="A31699" s="5"/>
    </row>
    <row r="31700" spans="1:1" hidden="1">
      <c r="A31700" s="5"/>
    </row>
    <row r="31701" spans="1:1" hidden="1">
      <c r="A31701" s="5"/>
    </row>
    <row r="31702" spans="1:1" hidden="1">
      <c r="A31702" s="5"/>
    </row>
    <row r="31703" spans="1:1" hidden="1">
      <c r="A31703" s="5"/>
    </row>
    <row r="31704" spans="1:1" hidden="1">
      <c r="A31704" s="5"/>
    </row>
    <row r="31705" spans="1:1" hidden="1">
      <c r="A31705" s="5"/>
    </row>
    <row r="31706" spans="1:1" hidden="1">
      <c r="A31706" s="5"/>
    </row>
    <row r="31707" spans="1:1" hidden="1">
      <c r="A31707" s="5"/>
    </row>
    <row r="31708" spans="1:1" hidden="1">
      <c r="A31708" s="5"/>
    </row>
    <row r="31709" spans="1:1" hidden="1">
      <c r="A31709" s="5"/>
    </row>
    <row r="31710" spans="1:1" hidden="1">
      <c r="A31710" s="5"/>
    </row>
    <row r="31711" spans="1:1" hidden="1">
      <c r="A31711" s="5"/>
    </row>
    <row r="31712" spans="1:1" hidden="1">
      <c r="A31712" s="5"/>
    </row>
    <row r="31713" spans="1:1" hidden="1">
      <c r="A31713" s="5"/>
    </row>
    <row r="31714" spans="1:1" hidden="1">
      <c r="A31714" s="5"/>
    </row>
    <row r="31715" spans="1:1" hidden="1">
      <c r="A31715" s="5"/>
    </row>
    <row r="31716" spans="1:1" hidden="1">
      <c r="A31716" s="5"/>
    </row>
    <row r="31717" spans="1:1" hidden="1">
      <c r="A31717" s="5"/>
    </row>
    <row r="31718" spans="1:1" hidden="1">
      <c r="A31718" s="5"/>
    </row>
    <row r="31719" spans="1:1" hidden="1">
      <c r="A31719" s="5"/>
    </row>
    <row r="31720" spans="1:1" hidden="1">
      <c r="A31720" s="5"/>
    </row>
    <row r="31721" spans="1:1" hidden="1">
      <c r="A31721" s="5"/>
    </row>
    <row r="31722" spans="1:1" hidden="1">
      <c r="A31722" s="5"/>
    </row>
    <row r="31723" spans="1:1" hidden="1">
      <c r="A31723" s="5"/>
    </row>
    <row r="31724" spans="1:1" hidden="1">
      <c r="A31724" s="5"/>
    </row>
    <row r="31725" spans="1:1" hidden="1">
      <c r="A31725" s="5"/>
    </row>
    <row r="31726" spans="1:1" hidden="1">
      <c r="A31726" s="5"/>
    </row>
    <row r="31727" spans="1:1" hidden="1">
      <c r="A31727" s="5"/>
    </row>
    <row r="31728" spans="1:1" hidden="1">
      <c r="A31728" s="5"/>
    </row>
    <row r="31729" spans="1:1" hidden="1">
      <c r="A31729" s="5"/>
    </row>
    <row r="31730" spans="1:1" hidden="1">
      <c r="A31730" s="5"/>
    </row>
    <row r="31731" spans="1:1" hidden="1">
      <c r="A31731" s="5"/>
    </row>
    <row r="31732" spans="1:1" hidden="1">
      <c r="A31732" s="5"/>
    </row>
    <row r="31733" spans="1:1" hidden="1">
      <c r="A31733" s="5"/>
    </row>
    <row r="31734" spans="1:1" hidden="1">
      <c r="A31734" s="5"/>
    </row>
    <row r="31735" spans="1:1" hidden="1">
      <c r="A31735" s="5"/>
    </row>
    <row r="31736" spans="1:1" hidden="1">
      <c r="A31736" s="5"/>
    </row>
    <row r="31737" spans="1:1" hidden="1">
      <c r="A31737" s="5"/>
    </row>
    <row r="31738" spans="1:1" hidden="1">
      <c r="A31738" s="5"/>
    </row>
    <row r="31739" spans="1:1" hidden="1">
      <c r="A31739" s="5"/>
    </row>
    <row r="31740" spans="1:1" hidden="1">
      <c r="A31740" s="5"/>
    </row>
    <row r="31741" spans="1:1" hidden="1">
      <c r="A31741" s="5"/>
    </row>
    <row r="31742" spans="1:1" hidden="1">
      <c r="A31742" s="5"/>
    </row>
    <row r="31743" spans="1:1" hidden="1">
      <c r="A31743" s="5"/>
    </row>
    <row r="31744" spans="1:1" hidden="1">
      <c r="A31744" s="5"/>
    </row>
    <row r="31745" spans="1:1" hidden="1">
      <c r="A31745" s="5"/>
    </row>
    <row r="31746" spans="1:1" hidden="1">
      <c r="A31746" s="5"/>
    </row>
    <row r="31747" spans="1:1" hidden="1">
      <c r="A31747" s="5"/>
    </row>
    <row r="31748" spans="1:1" hidden="1">
      <c r="A31748" s="5"/>
    </row>
    <row r="31749" spans="1:1" hidden="1">
      <c r="A31749" s="5"/>
    </row>
    <row r="31750" spans="1:1" hidden="1">
      <c r="A31750" s="5"/>
    </row>
    <row r="31751" spans="1:1" hidden="1">
      <c r="A31751" s="5"/>
    </row>
    <row r="31752" spans="1:1" hidden="1">
      <c r="A31752" s="5"/>
    </row>
    <row r="31753" spans="1:1" hidden="1">
      <c r="A31753" s="5"/>
    </row>
    <row r="31754" spans="1:1" hidden="1">
      <c r="A31754" s="5"/>
    </row>
    <row r="31755" spans="1:1" hidden="1">
      <c r="A31755" s="5"/>
    </row>
    <row r="31756" spans="1:1" hidden="1">
      <c r="A31756" s="5"/>
    </row>
    <row r="31757" spans="1:1" hidden="1">
      <c r="A31757" s="5"/>
    </row>
    <row r="31758" spans="1:1" hidden="1">
      <c r="A31758" s="5"/>
    </row>
    <row r="31759" spans="1:1" hidden="1">
      <c r="A31759" s="5"/>
    </row>
    <row r="31760" spans="1:1" hidden="1">
      <c r="A31760" s="5"/>
    </row>
    <row r="31761" spans="1:1" hidden="1">
      <c r="A31761" s="5"/>
    </row>
    <row r="31762" spans="1:1" hidden="1">
      <c r="A31762" s="5"/>
    </row>
    <row r="31763" spans="1:1" hidden="1">
      <c r="A31763" s="5"/>
    </row>
    <row r="31764" spans="1:1" hidden="1">
      <c r="A31764" s="5"/>
    </row>
    <row r="31765" spans="1:1" hidden="1">
      <c r="A31765" s="5"/>
    </row>
    <row r="31766" spans="1:1" hidden="1">
      <c r="A31766" s="5"/>
    </row>
    <row r="31767" spans="1:1" hidden="1">
      <c r="A31767" s="5"/>
    </row>
    <row r="31768" spans="1:1" hidden="1">
      <c r="A31768" s="5"/>
    </row>
    <row r="31769" spans="1:1" hidden="1">
      <c r="A31769" s="5"/>
    </row>
    <row r="31770" spans="1:1" hidden="1">
      <c r="A31770" s="5"/>
    </row>
    <row r="31771" spans="1:1" hidden="1">
      <c r="A31771" s="5"/>
    </row>
    <row r="31772" spans="1:1" hidden="1">
      <c r="A31772" s="5"/>
    </row>
    <row r="31773" spans="1:1" hidden="1">
      <c r="A31773" s="5"/>
    </row>
    <row r="31774" spans="1:1" hidden="1">
      <c r="A31774" s="5"/>
    </row>
    <row r="31775" spans="1:1" hidden="1">
      <c r="A31775" s="5"/>
    </row>
    <row r="31776" spans="1:1" hidden="1">
      <c r="A31776" s="5"/>
    </row>
    <row r="31777" spans="1:1" hidden="1">
      <c r="A31777" s="5"/>
    </row>
    <row r="31778" spans="1:1" hidden="1">
      <c r="A31778" s="5"/>
    </row>
    <row r="31779" spans="1:1" hidden="1">
      <c r="A31779" s="5"/>
    </row>
    <row r="31780" spans="1:1" hidden="1">
      <c r="A31780" s="5"/>
    </row>
    <row r="31781" spans="1:1" hidden="1">
      <c r="A31781" s="5"/>
    </row>
    <row r="31782" spans="1:1" hidden="1">
      <c r="A31782" s="5"/>
    </row>
    <row r="31783" spans="1:1" hidden="1">
      <c r="A31783" s="5"/>
    </row>
    <row r="31784" spans="1:1" hidden="1">
      <c r="A31784" s="5"/>
    </row>
    <row r="31785" spans="1:1" hidden="1">
      <c r="A31785" s="5"/>
    </row>
    <row r="31786" spans="1:1" hidden="1">
      <c r="A31786" s="5"/>
    </row>
    <row r="31787" spans="1:1" hidden="1">
      <c r="A31787" s="5"/>
    </row>
    <row r="31788" spans="1:1" hidden="1">
      <c r="A31788" s="5"/>
    </row>
    <row r="31789" spans="1:1" hidden="1">
      <c r="A31789" s="5"/>
    </row>
    <row r="31790" spans="1:1" hidden="1">
      <c r="A31790" s="5"/>
    </row>
    <row r="31791" spans="1:1" hidden="1">
      <c r="A31791" s="5"/>
    </row>
    <row r="31792" spans="1:1" hidden="1">
      <c r="A31792" s="5"/>
    </row>
    <row r="31793" spans="1:1" hidden="1">
      <c r="A31793" s="5"/>
    </row>
    <row r="31794" spans="1:1" hidden="1">
      <c r="A31794" s="5"/>
    </row>
    <row r="31795" spans="1:1" hidden="1">
      <c r="A31795" s="5"/>
    </row>
    <row r="31796" spans="1:1" hidden="1">
      <c r="A31796" s="5"/>
    </row>
    <row r="31797" spans="1:1" hidden="1">
      <c r="A31797" s="5"/>
    </row>
    <row r="31798" spans="1:1" hidden="1">
      <c r="A31798" s="5"/>
    </row>
    <row r="31799" spans="1:1" hidden="1">
      <c r="A31799" s="5"/>
    </row>
    <row r="31800" spans="1:1" hidden="1">
      <c r="A31800" s="5"/>
    </row>
    <row r="31801" spans="1:1" hidden="1">
      <c r="A31801" s="5"/>
    </row>
    <row r="31802" spans="1:1" hidden="1">
      <c r="A31802" s="5"/>
    </row>
    <row r="31803" spans="1:1" hidden="1">
      <c r="A31803" s="5"/>
    </row>
    <row r="31804" spans="1:1" hidden="1">
      <c r="A31804" s="5"/>
    </row>
    <row r="31805" spans="1:1" hidden="1">
      <c r="A31805" s="5"/>
    </row>
    <row r="31806" spans="1:1" hidden="1">
      <c r="A31806" s="5"/>
    </row>
    <row r="31807" spans="1:1" hidden="1">
      <c r="A31807" s="5"/>
    </row>
    <row r="31808" spans="1:1" hidden="1">
      <c r="A31808" s="5"/>
    </row>
    <row r="31809" spans="1:1" hidden="1">
      <c r="A31809" s="5"/>
    </row>
    <row r="31810" spans="1:1" hidden="1">
      <c r="A31810" s="5"/>
    </row>
    <row r="31811" spans="1:1" hidden="1">
      <c r="A31811" s="5"/>
    </row>
    <row r="31812" spans="1:1" hidden="1">
      <c r="A31812" s="5"/>
    </row>
    <row r="31813" spans="1:1" hidden="1">
      <c r="A31813" s="5"/>
    </row>
    <row r="31814" spans="1:1" hidden="1">
      <c r="A31814" s="5"/>
    </row>
    <row r="31815" spans="1:1" hidden="1">
      <c r="A31815" s="5"/>
    </row>
    <row r="31816" spans="1:1" hidden="1">
      <c r="A31816" s="5"/>
    </row>
    <row r="31817" spans="1:1" hidden="1">
      <c r="A31817" s="5"/>
    </row>
    <row r="31818" spans="1:1" hidden="1">
      <c r="A31818" s="5"/>
    </row>
    <row r="31819" spans="1:1" hidden="1">
      <c r="A31819" s="5"/>
    </row>
    <row r="31820" spans="1:1" hidden="1">
      <c r="A31820" s="5"/>
    </row>
    <row r="31821" spans="1:1" hidden="1">
      <c r="A31821" s="5"/>
    </row>
    <row r="31822" spans="1:1" hidden="1">
      <c r="A31822" s="5"/>
    </row>
    <row r="31823" spans="1:1" hidden="1">
      <c r="A31823" s="5"/>
    </row>
    <row r="31824" spans="1:1" hidden="1">
      <c r="A31824" s="5"/>
    </row>
    <row r="31825" spans="1:1" hidden="1">
      <c r="A31825" s="5"/>
    </row>
    <row r="31826" spans="1:1" hidden="1">
      <c r="A31826" s="5"/>
    </row>
    <row r="31827" spans="1:1" hidden="1">
      <c r="A31827" s="5"/>
    </row>
    <row r="31828" spans="1:1" hidden="1">
      <c r="A31828" s="5"/>
    </row>
    <row r="31829" spans="1:1" hidden="1">
      <c r="A31829" s="5"/>
    </row>
    <row r="31830" spans="1:1" hidden="1">
      <c r="A31830" s="5"/>
    </row>
    <row r="31831" spans="1:1" hidden="1">
      <c r="A31831" s="5"/>
    </row>
    <row r="31832" spans="1:1" hidden="1">
      <c r="A31832" s="5"/>
    </row>
    <row r="31833" spans="1:1" hidden="1">
      <c r="A31833" s="5"/>
    </row>
    <row r="31834" spans="1:1" hidden="1">
      <c r="A31834" s="5"/>
    </row>
    <row r="31835" spans="1:1" hidden="1">
      <c r="A31835" s="5"/>
    </row>
    <row r="31836" spans="1:1" hidden="1">
      <c r="A31836" s="5"/>
    </row>
    <row r="31837" spans="1:1" hidden="1">
      <c r="A31837" s="5"/>
    </row>
    <row r="31838" spans="1:1" hidden="1">
      <c r="A31838" s="5"/>
    </row>
    <row r="31839" spans="1:1" hidden="1">
      <c r="A31839" s="5"/>
    </row>
    <row r="31840" spans="1:1" hidden="1">
      <c r="A31840" s="5"/>
    </row>
    <row r="31841" spans="1:1" hidden="1">
      <c r="A31841" s="5"/>
    </row>
    <row r="31842" spans="1:1" hidden="1">
      <c r="A31842" s="5"/>
    </row>
    <row r="31843" spans="1:1" hidden="1">
      <c r="A31843" s="5"/>
    </row>
    <row r="31844" spans="1:1" hidden="1">
      <c r="A31844" s="5"/>
    </row>
    <row r="31845" spans="1:1" hidden="1">
      <c r="A31845" s="5"/>
    </row>
    <row r="31846" spans="1:1" hidden="1">
      <c r="A31846" s="5"/>
    </row>
    <row r="31847" spans="1:1" hidden="1">
      <c r="A31847" s="5"/>
    </row>
    <row r="31848" spans="1:1" hidden="1">
      <c r="A31848" s="5"/>
    </row>
    <row r="31849" spans="1:1" hidden="1">
      <c r="A31849" s="5"/>
    </row>
    <row r="31850" spans="1:1" hidden="1">
      <c r="A31850" s="5"/>
    </row>
    <row r="31851" spans="1:1" hidden="1">
      <c r="A31851" s="5"/>
    </row>
    <row r="31852" spans="1:1" hidden="1">
      <c r="A31852" s="5"/>
    </row>
    <row r="31853" spans="1:1" hidden="1">
      <c r="A31853" s="5"/>
    </row>
    <row r="31854" spans="1:1" hidden="1">
      <c r="A31854" s="5"/>
    </row>
    <row r="31855" spans="1:1" hidden="1">
      <c r="A31855" s="5"/>
    </row>
    <row r="31856" spans="1:1" hidden="1">
      <c r="A31856" s="5"/>
    </row>
    <row r="31857" spans="1:1" hidden="1">
      <c r="A31857" s="5"/>
    </row>
    <row r="31858" spans="1:1" hidden="1">
      <c r="A31858" s="5"/>
    </row>
    <row r="31859" spans="1:1" hidden="1">
      <c r="A31859" s="5"/>
    </row>
    <row r="31860" spans="1:1" hidden="1">
      <c r="A31860" s="5"/>
    </row>
    <row r="31861" spans="1:1" hidden="1">
      <c r="A31861" s="5"/>
    </row>
    <row r="31862" spans="1:1" hidden="1">
      <c r="A31862" s="5"/>
    </row>
    <row r="31863" spans="1:1" hidden="1">
      <c r="A31863" s="5"/>
    </row>
    <row r="31864" spans="1:1" hidden="1">
      <c r="A31864" s="5"/>
    </row>
    <row r="31865" spans="1:1" hidden="1">
      <c r="A31865" s="5"/>
    </row>
    <row r="31866" spans="1:1" hidden="1">
      <c r="A31866" s="5"/>
    </row>
    <row r="31867" spans="1:1" hidden="1">
      <c r="A31867" s="5"/>
    </row>
    <row r="31868" spans="1:1" hidden="1">
      <c r="A31868" s="5"/>
    </row>
    <row r="31869" spans="1:1" hidden="1">
      <c r="A31869" s="5"/>
    </row>
    <row r="31870" spans="1:1" hidden="1">
      <c r="A31870" s="5"/>
    </row>
    <row r="31871" spans="1:1" hidden="1">
      <c r="A31871" s="5"/>
    </row>
    <row r="31872" spans="1:1" hidden="1">
      <c r="A31872" s="5"/>
    </row>
    <row r="31873" spans="1:1" hidden="1">
      <c r="A31873" s="5"/>
    </row>
    <row r="31874" spans="1:1" hidden="1">
      <c r="A31874" s="5"/>
    </row>
    <row r="31875" spans="1:1" hidden="1">
      <c r="A31875" s="5"/>
    </row>
    <row r="31876" spans="1:1" hidden="1">
      <c r="A31876" s="5"/>
    </row>
    <row r="31877" spans="1:1" hidden="1">
      <c r="A31877" s="5"/>
    </row>
    <row r="31878" spans="1:1" hidden="1">
      <c r="A31878" s="5"/>
    </row>
    <row r="31879" spans="1:1" hidden="1">
      <c r="A31879" s="5"/>
    </row>
    <row r="31880" spans="1:1" hidden="1">
      <c r="A31880" s="5"/>
    </row>
    <row r="31881" spans="1:1" hidden="1">
      <c r="A31881" s="5"/>
    </row>
    <row r="31882" spans="1:1" hidden="1">
      <c r="A31882" s="5"/>
    </row>
    <row r="31883" spans="1:1" hidden="1">
      <c r="A31883" s="5"/>
    </row>
    <row r="31884" spans="1:1" hidden="1">
      <c r="A31884" s="5"/>
    </row>
    <row r="31885" spans="1:1" hidden="1">
      <c r="A31885" s="5"/>
    </row>
    <row r="31886" spans="1:1" hidden="1">
      <c r="A31886" s="5"/>
    </row>
    <row r="31887" spans="1:1" hidden="1">
      <c r="A31887" s="5"/>
    </row>
    <row r="31888" spans="1:1" hidden="1">
      <c r="A31888" s="5"/>
    </row>
    <row r="31889" spans="1:1" hidden="1">
      <c r="A31889" s="5"/>
    </row>
    <row r="31890" spans="1:1" hidden="1">
      <c r="A31890" s="5"/>
    </row>
    <row r="31891" spans="1:1" hidden="1">
      <c r="A31891" s="5"/>
    </row>
    <row r="31892" spans="1:1" hidden="1">
      <c r="A31892" s="5"/>
    </row>
    <row r="31893" spans="1:1" hidden="1">
      <c r="A31893" s="5"/>
    </row>
    <row r="31894" spans="1:1" hidden="1">
      <c r="A31894" s="5"/>
    </row>
    <row r="31895" spans="1:1" hidden="1">
      <c r="A31895" s="5"/>
    </row>
    <row r="31896" spans="1:1" hidden="1">
      <c r="A31896" s="5"/>
    </row>
    <row r="31897" spans="1:1" hidden="1">
      <c r="A31897" s="5"/>
    </row>
    <row r="31898" spans="1:1" hidden="1">
      <c r="A31898" s="5"/>
    </row>
    <row r="31899" spans="1:1" hidden="1">
      <c r="A31899" s="5"/>
    </row>
    <row r="31900" spans="1:1" hidden="1">
      <c r="A31900" s="5"/>
    </row>
    <row r="31901" spans="1:1" hidden="1">
      <c r="A31901" s="5"/>
    </row>
    <row r="31902" spans="1:1" hidden="1">
      <c r="A31902" s="5"/>
    </row>
    <row r="31903" spans="1:1" hidden="1">
      <c r="A31903" s="5"/>
    </row>
    <row r="31904" spans="1:1" hidden="1">
      <c r="A31904" s="5"/>
    </row>
    <row r="31905" spans="1:1" hidden="1">
      <c r="A31905" s="5"/>
    </row>
    <row r="31906" spans="1:1" hidden="1">
      <c r="A31906" s="5"/>
    </row>
    <row r="31907" spans="1:1" hidden="1">
      <c r="A31907" s="5"/>
    </row>
    <row r="31908" spans="1:1" hidden="1">
      <c r="A31908" s="5"/>
    </row>
    <row r="31909" spans="1:1" hidden="1">
      <c r="A31909" s="5"/>
    </row>
    <row r="31910" spans="1:1" hidden="1">
      <c r="A31910" s="5"/>
    </row>
    <row r="31911" spans="1:1" hidden="1">
      <c r="A31911" s="5"/>
    </row>
    <row r="31912" spans="1:1" hidden="1">
      <c r="A31912" s="5"/>
    </row>
    <row r="31913" spans="1:1" hidden="1">
      <c r="A31913" s="5"/>
    </row>
    <row r="31914" spans="1:1" hidden="1">
      <c r="A31914" s="5"/>
    </row>
    <row r="31915" spans="1:1" hidden="1">
      <c r="A31915" s="5"/>
    </row>
    <row r="31916" spans="1:1" hidden="1">
      <c r="A31916" s="5"/>
    </row>
    <row r="31917" spans="1:1" hidden="1">
      <c r="A31917" s="5"/>
    </row>
    <row r="31918" spans="1:1" hidden="1">
      <c r="A31918" s="5"/>
    </row>
    <row r="31919" spans="1:1" hidden="1">
      <c r="A31919" s="5"/>
    </row>
    <row r="31920" spans="1:1" hidden="1">
      <c r="A31920" s="5"/>
    </row>
    <row r="31921" spans="1:1" hidden="1">
      <c r="A31921" s="5"/>
    </row>
    <row r="31922" spans="1:1" hidden="1">
      <c r="A31922" s="5"/>
    </row>
    <row r="31923" spans="1:1" hidden="1">
      <c r="A31923" s="5"/>
    </row>
    <row r="31924" spans="1:1" hidden="1">
      <c r="A31924" s="5"/>
    </row>
    <row r="31925" spans="1:1" hidden="1">
      <c r="A31925" s="5"/>
    </row>
    <row r="31926" spans="1:1" hidden="1">
      <c r="A31926" s="5"/>
    </row>
    <row r="31927" spans="1:1" hidden="1">
      <c r="A31927" s="5"/>
    </row>
    <row r="31928" spans="1:1" hidden="1">
      <c r="A31928" s="5"/>
    </row>
    <row r="31929" spans="1:1" hidden="1">
      <c r="A31929" s="5"/>
    </row>
    <row r="31930" spans="1:1" hidden="1">
      <c r="A31930" s="5"/>
    </row>
    <row r="31931" spans="1:1" hidden="1">
      <c r="A31931" s="5"/>
    </row>
    <row r="31932" spans="1:1" hidden="1">
      <c r="A31932" s="5"/>
    </row>
    <row r="31933" spans="1:1" hidden="1">
      <c r="A31933" s="5"/>
    </row>
    <row r="31934" spans="1:1" hidden="1">
      <c r="A31934" s="5"/>
    </row>
    <row r="31935" spans="1:1" hidden="1">
      <c r="A31935" s="5"/>
    </row>
    <row r="31936" spans="1:1" hidden="1">
      <c r="A31936" s="5"/>
    </row>
    <row r="31937" spans="1:1" hidden="1">
      <c r="A31937" s="5"/>
    </row>
    <row r="31938" spans="1:1" hidden="1">
      <c r="A31938" s="5"/>
    </row>
    <row r="31939" spans="1:1" hidden="1">
      <c r="A31939" s="5"/>
    </row>
    <row r="31940" spans="1:1" hidden="1">
      <c r="A31940" s="5"/>
    </row>
    <row r="31941" spans="1:1" hidden="1">
      <c r="A31941" s="5"/>
    </row>
    <row r="31942" spans="1:1" hidden="1">
      <c r="A31942" s="5"/>
    </row>
    <row r="31943" spans="1:1" hidden="1">
      <c r="A31943" s="5"/>
    </row>
    <row r="31944" spans="1:1" hidden="1">
      <c r="A31944" s="5"/>
    </row>
    <row r="31945" spans="1:1" hidden="1">
      <c r="A31945" s="5"/>
    </row>
    <row r="31946" spans="1:1" hidden="1">
      <c r="A31946" s="5"/>
    </row>
    <row r="31947" spans="1:1" hidden="1">
      <c r="A31947" s="5"/>
    </row>
    <row r="31948" spans="1:1" hidden="1">
      <c r="A31948" s="5"/>
    </row>
    <row r="31949" spans="1:1" hidden="1">
      <c r="A31949" s="5"/>
    </row>
    <row r="31950" spans="1:1" hidden="1">
      <c r="A31950" s="5"/>
    </row>
    <row r="31951" spans="1:1" hidden="1">
      <c r="A31951" s="5"/>
    </row>
    <row r="31952" spans="1:1" hidden="1">
      <c r="A31952" s="5"/>
    </row>
    <row r="31953" spans="1:1" hidden="1">
      <c r="A31953" s="5"/>
    </row>
    <row r="31954" spans="1:1" hidden="1">
      <c r="A31954" s="5"/>
    </row>
    <row r="31955" spans="1:1" hidden="1">
      <c r="A31955" s="5"/>
    </row>
    <row r="31956" spans="1:1" hidden="1">
      <c r="A31956" s="5"/>
    </row>
    <row r="31957" spans="1:1" hidden="1">
      <c r="A31957" s="5"/>
    </row>
    <row r="31958" spans="1:1" hidden="1">
      <c r="A31958" s="5"/>
    </row>
    <row r="31959" spans="1:1" hidden="1">
      <c r="A31959" s="5"/>
    </row>
    <row r="31960" spans="1:1" hidden="1">
      <c r="A31960" s="5"/>
    </row>
    <row r="31961" spans="1:1" hidden="1">
      <c r="A31961" s="5"/>
    </row>
    <row r="31962" spans="1:1" hidden="1">
      <c r="A31962" s="5"/>
    </row>
    <row r="31963" spans="1:1" hidden="1">
      <c r="A31963" s="5"/>
    </row>
    <row r="31964" spans="1:1" hidden="1">
      <c r="A31964" s="5"/>
    </row>
    <row r="31965" spans="1:1" hidden="1">
      <c r="A31965" s="5"/>
    </row>
    <row r="31966" spans="1:1" hidden="1">
      <c r="A31966" s="5"/>
    </row>
    <row r="31967" spans="1:1" hidden="1">
      <c r="A31967" s="5"/>
    </row>
    <row r="31968" spans="1:1" hidden="1">
      <c r="A31968" s="5"/>
    </row>
    <row r="31969" spans="1:1" hidden="1">
      <c r="A31969" s="5"/>
    </row>
    <row r="31970" spans="1:1" hidden="1">
      <c r="A31970" s="5"/>
    </row>
    <row r="31971" spans="1:1" hidden="1">
      <c r="A31971" s="5"/>
    </row>
    <row r="31972" spans="1:1" hidden="1">
      <c r="A31972" s="5"/>
    </row>
    <row r="31973" spans="1:1" hidden="1">
      <c r="A31973" s="5"/>
    </row>
    <row r="31974" spans="1:1" hidden="1">
      <c r="A31974" s="5"/>
    </row>
    <row r="31975" spans="1:1" hidden="1">
      <c r="A31975" s="5"/>
    </row>
    <row r="31976" spans="1:1" hidden="1">
      <c r="A31976" s="5"/>
    </row>
    <row r="31977" spans="1:1" hidden="1">
      <c r="A31977" s="5"/>
    </row>
    <row r="31978" spans="1:1" hidden="1">
      <c r="A31978" s="5"/>
    </row>
    <row r="31979" spans="1:1" hidden="1">
      <c r="A31979" s="5"/>
    </row>
    <row r="31980" spans="1:1" hidden="1">
      <c r="A31980" s="5"/>
    </row>
    <row r="31981" spans="1:1" hidden="1">
      <c r="A31981" s="5"/>
    </row>
    <row r="31982" spans="1:1" hidden="1">
      <c r="A31982" s="5"/>
    </row>
    <row r="31983" spans="1:1" hidden="1">
      <c r="A31983" s="5"/>
    </row>
    <row r="31984" spans="1:1" hidden="1">
      <c r="A31984" s="5"/>
    </row>
    <row r="31985" spans="1:1" hidden="1">
      <c r="A31985" s="5"/>
    </row>
    <row r="31986" spans="1:1" hidden="1">
      <c r="A31986" s="5"/>
    </row>
    <row r="31987" spans="1:1" hidden="1">
      <c r="A31987" s="5"/>
    </row>
    <row r="31988" spans="1:1" hidden="1">
      <c r="A31988" s="5"/>
    </row>
    <row r="31989" spans="1:1" hidden="1">
      <c r="A31989" s="5"/>
    </row>
    <row r="31990" spans="1:1" hidden="1">
      <c r="A31990" s="5"/>
    </row>
    <row r="31991" spans="1:1" hidden="1">
      <c r="A31991" s="5"/>
    </row>
    <row r="31992" spans="1:1" hidden="1">
      <c r="A31992" s="5"/>
    </row>
    <row r="31993" spans="1:1" hidden="1">
      <c r="A31993" s="5"/>
    </row>
    <row r="31994" spans="1:1" hidden="1">
      <c r="A31994" s="5"/>
    </row>
    <row r="31995" spans="1:1" hidden="1">
      <c r="A31995" s="5"/>
    </row>
    <row r="31996" spans="1:1" hidden="1">
      <c r="A31996" s="5"/>
    </row>
    <row r="31997" spans="1:1" hidden="1">
      <c r="A31997" s="5"/>
    </row>
    <row r="31998" spans="1:1" hidden="1">
      <c r="A31998" s="5"/>
    </row>
    <row r="31999" spans="1:1" hidden="1">
      <c r="A31999" s="5"/>
    </row>
    <row r="32000" spans="1:1" hidden="1">
      <c r="A32000" s="5"/>
    </row>
    <row r="32001" spans="1:1" hidden="1">
      <c r="A32001" s="5"/>
    </row>
    <row r="32002" spans="1:1" hidden="1">
      <c r="A32002" s="5"/>
    </row>
    <row r="32003" spans="1:1" hidden="1">
      <c r="A32003" s="5"/>
    </row>
    <row r="32004" spans="1:1" hidden="1">
      <c r="A32004" s="5"/>
    </row>
    <row r="32005" spans="1:1" hidden="1">
      <c r="A32005" s="5"/>
    </row>
    <row r="32006" spans="1:1" hidden="1">
      <c r="A32006" s="5"/>
    </row>
    <row r="32007" spans="1:1" hidden="1">
      <c r="A32007" s="5"/>
    </row>
    <row r="32008" spans="1:1" hidden="1">
      <c r="A32008" s="5"/>
    </row>
    <row r="32009" spans="1:1" hidden="1">
      <c r="A32009" s="5"/>
    </row>
    <row r="32010" spans="1:1" hidden="1">
      <c r="A32010" s="5"/>
    </row>
    <row r="32011" spans="1:1" hidden="1">
      <c r="A32011" s="5"/>
    </row>
    <row r="32012" spans="1:1" hidden="1">
      <c r="A32012" s="5"/>
    </row>
    <row r="32013" spans="1:1" hidden="1">
      <c r="A32013" s="5"/>
    </row>
    <row r="32014" spans="1:1" hidden="1">
      <c r="A32014" s="5"/>
    </row>
    <row r="32015" spans="1:1" hidden="1">
      <c r="A32015" s="5"/>
    </row>
    <row r="32016" spans="1:1" hidden="1">
      <c r="A32016" s="5"/>
    </row>
    <row r="32017" spans="1:1" hidden="1">
      <c r="A32017" s="5"/>
    </row>
    <row r="32018" spans="1:1" hidden="1">
      <c r="A32018" s="5"/>
    </row>
    <row r="32019" spans="1:1" hidden="1">
      <c r="A32019" s="5"/>
    </row>
    <row r="32020" spans="1:1" hidden="1">
      <c r="A32020" s="5"/>
    </row>
    <row r="32021" spans="1:1" hidden="1">
      <c r="A32021" s="5"/>
    </row>
    <row r="32022" spans="1:1" hidden="1">
      <c r="A32022" s="5"/>
    </row>
    <row r="32023" spans="1:1" hidden="1">
      <c r="A32023" s="5"/>
    </row>
    <row r="32024" spans="1:1" hidden="1">
      <c r="A32024" s="5"/>
    </row>
    <row r="32025" spans="1:1" hidden="1">
      <c r="A32025" s="5"/>
    </row>
    <row r="32026" spans="1:1" hidden="1">
      <c r="A32026" s="5"/>
    </row>
    <row r="32027" spans="1:1" hidden="1">
      <c r="A32027" s="5"/>
    </row>
    <row r="32028" spans="1:1" hidden="1">
      <c r="A32028" s="5"/>
    </row>
    <row r="32029" spans="1:1" hidden="1">
      <c r="A32029" s="5"/>
    </row>
    <row r="32030" spans="1:1" hidden="1">
      <c r="A32030" s="5"/>
    </row>
    <row r="32031" spans="1:1" hidden="1">
      <c r="A32031" s="5"/>
    </row>
    <row r="32032" spans="1:1" hidden="1">
      <c r="A32032" s="5"/>
    </row>
    <row r="32033" spans="1:1" hidden="1">
      <c r="A32033" s="5"/>
    </row>
    <row r="32034" spans="1:1" hidden="1">
      <c r="A32034" s="5"/>
    </row>
    <row r="32035" spans="1:1" hidden="1">
      <c r="A32035" s="5"/>
    </row>
    <row r="32036" spans="1:1" hidden="1">
      <c r="A32036" s="5"/>
    </row>
    <row r="32037" spans="1:1" hidden="1">
      <c r="A32037" s="5"/>
    </row>
    <row r="32038" spans="1:1" hidden="1">
      <c r="A32038" s="5"/>
    </row>
    <row r="32039" spans="1:1" hidden="1">
      <c r="A32039" s="5"/>
    </row>
    <row r="32040" spans="1:1" hidden="1">
      <c r="A32040" s="5"/>
    </row>
    <row r="32041" spans="1:1" hidden="1">
      <c r="A32041" s="5"/>
    </row>
    <row r="32042" spans="1:1" hidden="1">
      <c r="A32042" s="5"/>
    </row>
    <row r="32043" spans="1:1" hidden="1">
      <c r="A32043" s="5"/>
    </row>
    <row r="32044" spans="1:1" hidden="1">
      <c r="A32044" s="5"/>
    </row>
    <row r="32045" spans="1:1" hidden="1">
      <c r="A32045" s="5"/>
    </row>
    <row r="32046" spans="1:1" hidden="1">
      <c r="A32046" s="5"/>
    </row>
    <row r="32047" spans="1:1" hidden="1">
      <c r="A32047" s="5"/>
    </row>
    <row r="32048" spans="1:1" hidden="1">
      <c r="A32048" s="5"/>
    </row>
    <row r="32049" spans="1:1" hidden="1">
      <c r="A32049" s="5"/>
    </row>
    <row r="32050" spans="1:1" hidden="1">
      <c r="A32050" s="5"/>
    </row>
    <row r="32051" spans="1:1" hidden="1">
      <c r="A32051" s="5"/>
    </row>
    <row r="32052" spans="1:1" hidden="1">
      <c r="A32052" s="5"/>
    </row>
    <row r="32053" spans="1:1" hidden="1">
      <c r="A32053" s="5"/>
    </row>
    <row r="32054" spans="1:1" hidden="1">
      <c r="A32054" s="5"/>
    </row>
    <row r="32055" spans="1:1" hidden="1">
      <c r="A32055" s="5"/>
    </row>
    <row r="32056" spans="1:1" hidden="1">
      <c r="A32056" s="5"/>
    </row>
    <row r="32057" spans="1:1" hidden="1">
      <c r="A32057" s="5"/>
    </row>
    <row r="32058" spans="1:1" hidden="1">
      <c r="A32058" s="5"/>
    </row>
    <row r="32059" spans="1:1" hidden="1">
      <c r="A32059" s="5"/>
    </row>
    <row r="32060" spans="1:1" hidden="1">
      <c r="A32060" s="5"/>
    </row>
    <row r="32061" spans="1:1" hidden="1">
      <c r="A32061" s="5"/>
    </row>
    <row r="32062" spans="1:1" hidden="1">
      <c r="A32062" s="5"/>
    </row>
    <row r="32063" spans="1:1" hidden="1">
      <c r="A32063" s="5"/>
    </row>
    <row r="32064" spans="1:1" hidden="1">
      <c r="A32064" s="5"/>
    </row>
    <row r="32065" spans="1:1" hidden="1">
      <c r="A32065" s="5"/>
    </row>
    <row r="32066" spans="1:1" hidden="1">
      <c r="A32066" s="5"/>
    </row>
    <row r="32067" spans="1:1" hidden="1">
      <c r="A32067" s="5"/>
    </row>
    <row r="32068" spans="1:1" hidden="1">
      <c r="A32068" s="5"/>
    </row>
    <row r="32069" spans="1:1" hidden="1">
      <c r="A32069" s="5"/>
    </row>
    <row r="32070" spans="1:1" hidden="1">
      <c r="A32070" s="5"/>
    </row>
    <row r="32071" spans="1:1" hidden="1">
      <c r="A32071" s="5"/>
    </row>
    <row r="32072" spans="1:1" hidden="1">
      <c r="A32072" s="5"/>
    </row>
    <row r="32073" spans="1:1" hidden="1">
      <c r="A32073" s="5"/>
    </row>
    <row r="32074" spans="1:1" hidden="1">
      <c r="A32074" s="5"/>
    </row>
    <row r="32075" spans="1:1" hidden="1">
      <c r="A32075" s="5"/>
    </row>
    <row r="32076" spans="1:1" hidden="1">
      <c r="A32076" s="5"/>
    </row>
    <row r="32077" spans="1:1" hidden="1">
      <c r="A32077" s="5"/>
    </row>
    <row r="32078" spans="1:1" hidden="1">
      <c r="A32078" s="5"/>
    </row>
    <row r="32079" spans="1:1" hidden="1">
      <c r="A32079" s="5"/>
    </row>
    <row r="32080" spans="1:1" hidden="1">
      <c r="A32080" s="5"/>
    </row>
    <row r="32081" spans="1:1" hidden="1">
      <c r="A32081" s="5"/>
    </row>
    <row r="32082" spans="1:1" hidden="1">
      <c r="A32082" s="5"/>
    </row>
    <row r="32083" spans="1:1" hidden="1">
      <c r="A32083" s="5"/>
    </row>
    <row r="32084" spans="1:1" hidden="1">
      <c r="A32084" s="5"/>
    </row>
    <row r="32085" spans="1:1" hidden="1">
      <c r="A32085" s="5"/>
    </row>
    <row r="32086" spans="1:1" hidden="1">
      <c r="A32086" s="5"/>
    </row>
    <row r="32087" spans="1:1" hidden="1">
      <c r="A32087" s="5"/>
    </row>
    <row r="32088" spans="1:1" hidden="1">
      <c r="A32088" s="5"/>
    </row>
    <row r="32089" spans="1:1" hidden="1">
      <c r="A32089" s="5"/>
    </row>
    <row r="32090" spans="1:1" hidden="1">
      <c r="A32090" s="5"/>
    </row>
    <row r="32091" spans="1:1" hidden="1">
      <c r="A32091" s="5"/>
    </row>
    <row r="32092" spans="1:1" hidden="1">
      <c r="A32092" s="5"/>
    </row>
    <row r="32093" spans="1:1" hidden="1">
      <c r="A32093" s="5"/>
    </row>
    <row r="32094" spans="1:1" hidden="1">
      <c r="A32094" s="5"/>
    </row>
    <row r="32095" spans="1:1" hidden="1">
      <c r="A32095" s="5"/>
    </row>
    <row r="32096" spans="1:1" hidden="1">
      <c r="A32096" s="5"/>
    </row>
    <row r="32097" spans="1:1" hidden="1">
      <c r="A32097" s="5"/>
    </row>
    <row r="32098" spans="1:1" hidden="1">
      <c r="A32098" s="5"/>
    </row>
    <row r="32099" spans="1:1" hidden="1">
      <c r="A32099" s="5"/>
    </row>
    <row r="32100" spans="1:1" hidden="1">
      <c r="A32100" s="5"/>
    </row>
    <row r="32101" spans="1:1" hidden="1">
      <c r="A32101" s="5"/>
    </row>
    <row r="32102" spans="1:1" hidden="1">
      <c r="A32102" s="5"/>
    </row>
    <row r="32103" spans="1:1" hidden="1">
      <c r="A32103" s="5"/>
    </row>
    <row r="32104" spans="1:1" hidden="1">
      <c r="A32104" s="5"/>
    </row>
    <row r="32105" spans="1:1" hidden="1">
      <c r="A32105" s="5"/>
    </row>
    <row r="32106" spans="1:1" hidden="1">
      <c r="A32106" s="5"/>
    </row>
    <row r="32107" spans="1:1" hidden="1">
      <c r="A32107" s="5"/>
    </row>
    <row r="32108" spans="1:1" hidden="1">
      <c r="A32108" s="5"/>
    </row>
    <row r="32109" spans="1:1" hidden="1">
      <c r="A32109" s="5"/>
    </row>
    <row r="32110" spans="1:1" hidden="1">
      <c r="A32110" s="5"/>
    </row>
    <row r="32111" spans="1:1" hidden="1">
      <c r="A32111" s="5"/>
    </row>
    <row r="32112" spans="1:1" hidden="1">
      <c r="A32112" s="5"/>
    </row>
    <row r="32113" spans="1:1" hidden="1">
      <c r="A32113" s="5"/>
    </row>
    <row r="32114" spans="1:1" hidden="1">
      <c r="A32114" s="5"/>
    </row>
    <row r="32115" spans="1:1" hidden="1">
      <c r="A32115" s="5"/>
    </row>
    <row r="32116" spans="1:1" hidden="1">
      <c r="A32116" s="5"/>
    </row>
    <row r="32117" spans="1:1" hidden="1">
      <c r="A32117" s="5"/>
    </row>
    <row r="32118" spans="1:1" hidden="1">
      <c r="A32118" s="5"/>
    </row>
    <row r="32119" spans="1:1" hidden="1">
      <c r="A32119" s="5"/>
    </row>
    <row r="32120" spans="1:1" hidden="1">
      <c r="A32120" s="5"/>
    </row>
    <row r="32121" spans="1:1" hidden="1">
      <c r="A32121" s="5"/>
    </row>
    <row r="32122" spans="1:1" hidden="1">
      <c r="A32122" s="5"/>
    </row>
    <row r="32123" spans="1:1" hidden="1">
      <c r="A32123" s="5"/>
    </row>
    <row r="32124" spans="1:1" hidden="1">
      <c r="A32124" s="5"/>
    </row>
    <row r="32125" spans="1:1" hidden="1">
      <c r="A32125" s="5"/>
    </row>
    <row r="32126" spans="1:1" hidden="1">
      <c r="A32126" s="5"/>
    </row>
    <row r="32127" spans="1:1" hidden="1">
      <c r="A32127" s="5"/>
    </row>
    <row r="32128" spans="1:1" hidden="1">
      <c r="A32128" s="5"/>
    </row>
    <row r="32129" spans="1:1" hidden="1">
      <c r="A32129" s="5"/>
    </row>
    <row r="32130" spans="1:1" hidden="1">
      <c r="A32130" s="5"/>
    </row>
    <row r="32131" spans="1:1" hidden="1">
      <c r="A32131" s="5"/>
    </row>
    <row r="32132" spans="1:1" hidden="1">
      <c r="A32132" s="5"/>
    </row>
    <row r="32133" spans="1:1" hidden="1">
      <c r="A32133" s="5"/>
    </row>
    <row r="32134" spans="1:1" hidden="1">
      <c r="A32134" s="5"/>
    </row>
    <row r="32135" spans="1:1" hidden="1">
      <c r="A32135" s="5"/>
    </row>
    <row r="32136" spans="1:1" hidden="1">
      <c r="A32136" s="5"/>
    </row>
    <row r="32137" spans="1:1" hidden="1">
      <c r="A32137" s="5"/>
    </row>
    <row r="32138" spans="1:1" hidden="1">
      <c r="A32138" s="5"/>
    </row>
    <row r="32139" spans="1:1" hidden="1">
      <c r="A32139" s="5"/>
    </row>
    <row r="32140" spans="1:1" hidden="1">
      <c r="A32140" s="5"/>
    </row>
    <row r="32141" spans="1:1" hidden="1">
      <c r="A32141" s="5"/>
    </row>
    <row r="32142" spans="1:1" hidden="1">
      <c r="A32142" s="5"/>
    </row>
    <row r="32143" spans="1:1" hidden="1">
      <c r="A32143" s="5"/>
    </row>
    <row r="32144" spans="1:1" hidden="1">
      <c r="A32144" s="5"/>
    </row>
    <row r="32145" spans="1:1" hidden="1">
      <c r="A32145" s="5"/>
    </row>
    <row r="32146" spans="1:1" hidden="1">
      <c r="A32146" s="5"/>
    </row>
    <row r="32147" spans="1:1" hidden="1">
      <c r="A32147" s="5"/>
    </row>
    <row r="32148" spans="1:1" hidden="1">
      <c r="A32148" s="5"/>
    </row>
    <row r="32149" spans="1:1" hidden="1">
      <c r="A32149" s="5"/>
    </row>
    <row r="32150" spans="1:1" hidden="1">
      <c r="A32150" s="5"/>
    </row>
    <row r="32151" spans="1:1" hidden="1">
      <c r="A32151" s="5"/>
    </row>
    <row r="32152" spans="1:1" hidden="1">
      <c r="A32152" s="5"/>
    </row>
    <row r="32153" spans="1:1" hidden="1">
      <c r="A32153" s="5"/>
    </row>
    <row r="32154" spans="1:1" hidden="1">
      <c r="A32154" s="5"/>
    </row>
    <row r="32155" spans="1:1" hidden="1">
      <c r="A32155" s="5"/>
    </row>
    <row r="32156" spans="1:1" hidden="1">
      <c r="A32156" s="5"/>
    </row>
    <row r="32157" spans="1:1" hidden="1">
      <c r="A32157" s="5"/>
    </row>
    <row r="32158" spans="1:1" hidden="1">
      <c r="A32158" s="5"/>
    </row>
    <row r="32159" spans="1:1" hidden="1">
      <c r="A32159" s="5"/>
    </row>
    <row r="32160" spans="1:1" hidden="1">
      <c r="A32160" s="5"/>
    </row>
    <row r="32161" spans="1:1" hidden="1">
      <c r="A32161" s="5"/>
    </row>
    <row r="32162" spans="1:1" hidden="1">
      <c r="A32162" s="5"/>
    </row>
    <row r="32163" spans="1:1" hidden="1">
      <c r="A32163" s="5"/>
    </row>
    <row r="32164" spans="1:1" hidden="1">
      <c r="A32164" s="5"/>
    </row>
    <row r="32165" spans="1:1" hidden="1">
      <c r="A32165" s="5"/>
    </row>
    <row r="32166" spans="1:1" hidden="1">
      <c r="A32166" s="5"/>
    </row>
    <row r="32167" spans="1:1" hidden="1">
      <c r="A32167" s="5"/>
    </row>
    <row r="32168" spans="1:1" hidden="1">
      <c r="A32168" s="5"/>
    </row>
    <row r="32169" spans="1:1" hidden="1">
      <c r="A32169" s="5"/>
    </row>
    <row r="32170" spans="1:1" hidden="1">
      <c r="A32170" s="5"/>
    </row>
    <row r="32171" spans="1:1" hidden="1">
      <c r="A32171" s="5"/>
    </row>
    <row r="32172" spans="1:1" hidden="1">
      <c r="A32172" s="5"/>
    </row>
    <row r="32173" spans="1:1" hidden="1">
      <c r="A32173" s="5"/>
    </row>
    <row r="32174" spans="1:1" hidden="1">
      <c r="A32174" s="5"/>
    </row>
    <row r="32175" spans="1:1" hidden="1">
      <c r="A32175" s="5"/>
    </row>
    <row r="32176" spans="1:1" hidden="1">
      <c r="A32176" s="5"/>
    </row>
    <row r="32177" spans="1:1" hidden="1">
      <c r="A32177" s="5"/>
    </row>
    <row r="32178" spans="1:1" hidden="1">
      <c r="A32178" s="5"/>
    </row>
    <row r="32179" spans="1:1" hidden="1">
      <c r="A32179" s="5"/>
    </row>
    <row r="32180" spans="1:1" hidden="1">
      <c r="A32180" s="5"/>
    </row>
    <row r="32181" spans="1:1" hidden="1">
      <c r="A32181" s="5"/>
    </row>
    <row r="32182" spans="1:1" hidden="1">
      <c r="A32182" s="5"/>
    </row>
    <row r="32183" spans="1:1" hidden="1">
      <c r="A32183" s="5"/>
    </row>
    <row r="32184" spans="1:1" hidden="1">
      <c r="A32184" s="5"/>
    </row>
    <row r="32185" spans="1:1" hidden="1">
      <c r="A32185" s="5"/>
    </row>
    <row r="32186" spans="1:1" hidden="1">
      <c r="A32186" s="5"/>
    </row>
    <row r="32187" spans="1:1" hidden="1">
      <c r="A32187" s="5"/>
    </row>
    <row r="32188" spans="1:1" hidden="1">
      <c r="A32188" s="5"/>
    </row>
    <row r="32189" spans="1:1" hidden="1">
      <c r="A32189" s="5"/>
    </row>
    <row r="32190" spans="1:1" hidden="1">
      <c r="A32190" s="5"/>
    </row>
    <row r="32191" spans="1:1" hidden="1">
      <c r="A32191" s="5"/>
    </row>
    <row r="32192" spans="1:1" hidden="1">
      <c r="A32192" s="5"/>
    </row>
    <row r="32193" spans="1:1" hidden="1">
      <c r="A32193" s="5"/>
    </row>
    <row r="32194" spans="1:1" hidden="1">
      <c r="A32194" s="5"/>
    </row>
    <row r="32195" spans="1:1" hidden="1">
      <c r="A32195" s="5"/>
    </row>
    <row r="32196" spans="1:1" hidden="1">
      <c r="A32196" s="5"/>
    </row>
    <row r="32197" spans="1:1" hidden="1">
      <c r="A32197" s="5"/>
    </row>
    <row r="32198" spans="1:1" hidden="1">
      <c r="A32198" s="5"/>
    </row>
    <row r="32199" spans="1:1" hidden="1">
      <c r="A32199" s="5"/>
    </row>
    <row r="32200" spans="1:1" hidden="1">
      <c r="A32200" s="5"/>
    </row>
    <row r="32201" spans="1:1" hidden="1">
      <c r="A32201" s="5"/>
    </row>
    <row r="32202" spans="1:1" hidden="1">
      <c r="A32202" s="5"/>
    </row>
    <row r="32203" spans="1:1" hidden="1">
      <c r="A32203" s="5"/>
    </row>
    <row r="32204" spans="1:1" hidden="1">
      <c r="A32204" s="5"/>
    </row>
    <row r="32205" spans="1:1" hidden="1">
      <c r="A32205" s="5"/>
    </row>
    <row r="32206" spans="1:1" hidden="1">
      <c r="A32206" s="5"/>
    </row>
    <row r="32207" spans="1:1" hidden="1">
      <c r="A32207" s="5"/>
    </row>
    <row r="32208" spans="1:1" hidden="1">
      <c r="A32208" s="5"/>
    </row>
    <row r="32209" spans="1:1" hidden="1">
      <c r="A32209" s="5"/>
    </row>
    <row r="32210" spans="1:1" hidden="1">
      <c r="A32210" s="5"/>
    </row>
    <row r="32211" spans="1:1" hidden="1">
      <c r="A32211" s="5"/>
    </row>
    <row r="32212" spans="1:1" hidden="1">
      <c r="A32212" s="5"/>
    </row>
    <row r="32213" spans="1:1" hidden="1">
      <c r="A32213" s="5"/>
    </row>
    <row r="32214" spans="1:1" hidden="1">
      <c r="A32214" s="5"/>
    </row>
    <row r="32215" spans="1:1" hidden="1">
      <c r="A32215" s="5"/>
    </row>
    <row r="32216" spans="1:1" hidden="1">
      <c r="A32216" s="5"/>
    </row>
    <row r="32217" spans="1:1" hidden="1">
      <c r="A32217" s="5"/>
    </row>
    <row r="32218" spans="1:1" hidden="1">
      <c r="A32218" s="5"/>
    </row>
    <row r="32219" spans="1:1" hidden="1">
      <c r="A32219" s="5"/>
    </row>
    <row r="32220" spans="1:1" hidden="1">
      <c r="A32220" s="5"/>
    </row>
    <row r="32221" spans="1:1" hidden="1">
      <c r="A32221" s="5"/>
    </row>
    <row r="32222" spans="1:1" hidden="1">
      <c r="A32222" s="5"/>
    </row>
    <row r="32223" spans="1:1" hidden="1">
      <c r="A32223" s="5"/>
    </row>
    <row r="32224" spans="1:1" hidden="1">
      <c r="A32224" s="5"/>
    </row>
    <row r="32225" spans="1:1" hidden="1">
      <c r="A32225" s="5"/>
    </row>
    <row r="32226" spans="1:1" hidden="1">
      <c r="A32226" s="5"/>
    </row>
    <row r="32227" spans="1:1" hidden="1">
      <c r="A32227" s="5"/>
    </row>
    <row r="32228" spans="1:1" hidden="1">
      <c r="A32228" s="5"/>
    </row>
    <row r="32229" spans="1:1" hidden="1">
      <c r="A32229" s="5"/>
    </row>
    <row r="32230" spans="1:1" hidden="1">
      <c r="A32230" s="5"/>
    </row>
    <row r="32231" spans="1:1" hidden="1">
      <c r="A32231" s="5"/>
    </row>
    <row r="32232" spans="1:1" hidden="1">
      <c r="A32232" s="5"/>
    </row>
    <row r="32233" spans="1:1" hidden="1">
      <c r="A32233" s="5"/>
    </row>
    <row r="32234" spans="1:1" hidden="1">
      <c r="A32234" s="5"/>
    </row>
    <row r="32235" spans="1:1" hidden="1">
      <c r="A32235" s="5"/>
    </row>
    <row r="32236" spans="1:1" hidden="1">
      <c r="A32236" s="5"/>
    </row>
    <row r="32237" spans="1:1" hidden="1">
      <c r="A32237" s="5"/>
    </row>
    <row r="32238" spans="1:1" hidden="1">
      <c r="A32238" s="5"/>
    </row>
    <row r="32239" spans="1:1" hidden="1">
      <c r="A32239" s="5"/>
    </row>
    <row r="32240" spans="1:1" hidden="1">
      <c r="A32240" s="5"/>
    </row>
    <row r="32241" spans="1:1" hidden="1">
      <c r="A32241" s="5"/>
    </row>
    <row r="32242" spans="1:1" hidden="1">
      <c r="A32242" s="5"/>
    </row>
    <row r="32243" spans="1:1" hidden="1">
      <c r="A32243" s="5"/>
    </row>
    <row r="32244" spans="1:1" hidden="1">
      <c r="A32244" s="5"/>
    </row>
    <row r="32245" spans="1:1" hidden="1">
      <c r="A32245" s="5"/>
    </row>
    <row r="32246" spans="1:1" hidden="1">
      <c r="A32246" s="5"/>
    </row>
    <row r="32247" spans="1:1" hidden="1">
      <c r="A32247" s="5"/>
    </row>
    <row r="32248" spans="1:1" hidden="1">
      <c r="A32248" s="5"/>
    </row>
    <row r="32249" spans="1:1" hidden="1">
      <c r="A32249" s="5"/>
    </row>
    <row r="32250" spans="1:1" hidden="1">
      <c r="A32250" s="5"/>
    </row>
    <row r="32251" spans="1:1" hidden="1">
      <c r="A32251" s="5"/>
    </row>
    <row r="32252" spans="1:1" hidden="1">
      <c r="A32252" s="5"/>
    </row>
    <row r="32253" spans="1:1" hidden="1">
      <c r="A32253" s="5"/>
    </row>
    <row r="32254" spans="1:1" hidden="1">
      <c r="A32254" s="5"/>
    </row>
    <row r="32255" spans="1:1" hidden="1">
      <c r="A32255" s="5"/>
    </row>
    <row r="32256" spans="1:1" hidden="1">
      <c r="A32256" s="5"/>
    </row>
    <row r="32257" spans="1:1" hidden="1">
      <c r="A32257" s="5"/>
    </row>
    <row r="32258" spans="1:1" hidden="1">
      <c r="A32258" s="5"/>
    </row>
    <row r="32259" spans="1:1" hidden="1">
      <c r="A32259" s="5"/>
    </row>
    <row r="32260" spans="1:1" hidden="1">
      <c r="A32260" s="5"/>
    </row>
    <row r="32261" spans="1:1" hidden="1">
      <c r="A32261" s="5"/>
    </row>
    <row r="32262" spans="1:1" hidden="1">
      <c r="A32262" s="5"/>
    </row>
    <row r="32263" spans="1:1" hidden="1">
      <c r="A32263" s="5"/>
    </row>
    <row r="32264" spans="1:1" hidden="1">
      <c r="A32264" s="5"/>
    </row>
    <row r="32265" spans="1:1" hidden="1">
      <c r="A32265" s="5"/>
    </row>
    <row r="32266" spans="1:1" hidden="1">
      <c r="A32266" s="5"/>
    </row>
    <row r="32267" spans="1:1" hidden="1">
      <c r="A32267" s="5"/>
    </row>
    <row r="32268" spans="1:1" hidden="1">
      <c r="A32268" s="5"/>
    </row>
    <row r="32269" spans="1:1" hidden="1">
      <c r="A32269" s="5"/>
    </row>
    <row r="32270" spans="1:1" hidden="1">
      <c r="A32270" s="5"/>
    </row>
    <row r="32271" spans="1:1" hidden="1">
      <c r="A32271" s="5"/>
    </row>
    <row r="32272" spans="1:1" hidden="1">
      <c r="A32272" s="5"/>
    </row>
    <row r="32273" spans="1:1" hidden="1">
      <c r="A32273" s="5"/>
    </row>
    <row r="32274" spans="1:1" hidden="1">
      <c r="A32274" s="5"/>
    </row>
    <row r="32275" spans="1:1" hidden="1">
      <c r="A32275" s="5"/>
    </row>
    <row r="32276" spans="1:1" hidden="1">
      <c r="A32276" s="5"/>
    </row>
    <row r="32277" spans="1:1" hidden="1">
      <c r="A32277" s="5"/>
    </row>
    <row r="32278" spans="1:1" hidden="1">
      <c r="A32278" s="5"/>
    </row>
    <row r="32279" spans="1:1" hidden="1">
      <c r="A32279" s="5"/>
    </row>
    <row r="32280" spans="1:1" hidden="1">
      <c r="A32280" s="5"/>
    </row>
    <row r="32281" spans="1:1" hidden="1">
      <c r="A32281" s="5"/>
    </row>
    <row r="32282" spans="1:1" hidden="1">
      <c r="A32282" s="5"/>
    </row>
    <row r="32283" spans="1:1" hidden="1">
      <c r="A32283" s="5"/>
    </row>
    <row r="32284" spans="1:1" hidden="1">
      <c r="A32284" s="5"/>
    </row>
    <row r="32285" spans="1:1" hidden="1">
      <c r="A32285" s="5"/>
    </row>
    <row r="32286" spans="1:1" hidden="1">
      <c r="A32286" s="5"/>
    </row>
    <row r="32287" spans="1:1" hidden="1">
      <c r="A32287" s="5"/>
    </row>
    <row r="32288" spans="1:1" hidden="1">
      <c r="A32288" s="5"/>
    </row>
    <row r="32289" spans="1:1" hidden="1">
      <c r="A32289" s="5"/>
    </row>
    <row r="32290" spans="1:1" hidden="1">
      <c r="A32290" s="5"/>
    </row>
    <row r="32291" spans="1:1" hidden="1">
      <c r="A32291" s="5"/>
    </row>
    <row r="32292" spans="1:1" hidden="1">
      <c r="A32292" s="5"/>
    </row>
    <row r="32293" spans="1:1" hidden="1">
      <c r="A32293" s="5"/>
    </row>
    <row r="32294" spans="1:1" hidden="1">
      <c r="A32294" s="5"/>
    </row>
    <row r="32295" spans="1:1" hidden="1">
      <c r="A32295" s="5"/>
    </row>
    <row r="32296" spans="1:1" hidden="1">
      <c r="A32296" s="5"/>
    </row>
    <row r="32297" spans="1:1" hidden="1">
      <c r="A32297" s="5"/>
    </row>
    <row r="32298" spans="1:1" hidden="1">
      <c r="A32298" s="5"/>
    </row>
    <row r="32299" spans="1:1" hidden="1">
      <c r="A32299" s="5"/>
    </row>
    <row r="32300" spans="1:1" hidden="1">
      <c r="A32300" s="5"/>
    </row>
    <row r="32301" spans="1:1" hidden="1">
      <c r="A32301" s="5"/>
    </row>
    <row r="32302" spans="1:1" hidden="1">
      <c r="A32302" s="5"/>
    </row>
    <row r="32303" spans="1:1" hidden="1">
      <c r="A32303" s="5"/>
    </row>
    <row r="32304" spans="1:1" hidden="1">
      <c r="A32304" s="5"/>
    </row>
    <row r="32305" spans="1:1" hidden="1">
      <c r="A32305" s="5"/>
    </row>
    <row r="32306" spans="1:1" hidden="1">
      <c r="A32306" s="5"/>
    </row>
    <row r="32307" spans="1:1" hidden="1">
      <c r="A32307" s="5"/>
    </row>
    <row r="32308" spans="1:1" hidden="1">
      <c r="A32308" s="5"/>
    </row>
    <row r="32309" spans="1:1" hidden="1">
      <c r="A32309" s="5"/>
    </row>
    <row r="32310" spans="1:1" hidden="1">
      <c r="A32310" s="5"/>
    </row>
    <row r="32311" spans="1:1" hidden="1">
      <c r="A32311" s="5"/>
    </row>
    <row r="32312" spans="1:1" hidden="1">
      <c r="A32312" s="5"/>
    </row>
    <row r="32313" spans="1:1" hidden="1">
      <c r="A32313" s="5"/>
    </row>
    <row r="32314" spans="1:1" hidden="1">
      <c r="A32314" s="5"/>
    </row>
    <row r="32315" spans="1:1" hidden="1">
      <c r="A32315" s="5"/>
    </row>
    <row r="32316" spans="1:1" hidden="1">
      <c r="A32316" s="5"/>
    </row>
    <row r="32317" spans="1:1" hidden="1">
      <c r="A32317" s="5"/>
    </row>
    <row r="32318" spans="1:1" hidden="1">
      <c r="A32318" s="5"/>
    </row>
    <row r="32319" spans="1:1" hidden="1">
      <c r="A32319" s="5"/>
    </row>
    <row r="32320" spans="1:1" hidden="1">
      <c r="A32320" s="5"/>
    </row>
    <row r="32321" spans="1:1" hidden="1">
      <c r="A32321" s="5"/>
    </row>
    <row r="32322" spans="1:1" hidden="1">
      <c r="A32322" s="5"/>
    </row>
    <row r="32323" spans="1:1" hidden="1">
      <c r="A32323" s="5"/>
    </row>
    <row r="32324" spans="1:1" hidden="1">
      <c r="A32324" s="5"/>
    </row>
    <row r="32325" spans="1:1" hidden="1">
      <c r="A32325" s="5"/>
    </row>
    <row r="32326" spans="1:1" hidden="1">
      <c r="A32326" s="5"/>
    </row>
    <row r="32327" spans="1:1" hidden="1">
      <c r="A32327" s="5"/>
    </row>
    <row r="32328" spans="1:1" hidden="1">
      <c r="A32328" s="5"/>
    </row>
    <row r="32329" spans="1:1" hidden="1">
      <c r="A32329" s="5"/>
    </row>
    <row r="32330" spans="1:1" hidden="1">
      <c r="A32330" s="5"/>
    </row>
    <row r="32331" spans="1:1" hidden="1">
      <c r="A32331" s="5"/>
    </row>
    <row r="32332" spans="1:1" hidden="1">
      <c r="A32332" s="5"/>
    </row>
    <row r="32333" spans="1:1" hidden="1">
      <c r="A32333" s="5"/>
    </row>
    <row r="32334" spans="1:1" hidden="1">
      <c r="A32334" s="5"/>
    </row>
    <row r="32335" spans="1:1" hidden="1">
      <c r="A32335" s="5"/>
    </row>
    <row r="32336" spans="1:1" hidden="1">
      <c r="A32336" s="5"/>
    </row>
    <row r="32337" spans="1:1" hidden="1">
      <c r="A32337" s="5"/>
    </row>
    <row r="32338" spans="1:1" hidden="1">
      <c r="A32338" s="5"/>
    </row>
    <row r="32339" spans="1:1" hidden="1">
      <c r="A32339" s="5"/>
    </row>
    <row r="32340" spans="1:1" hidden="1">
      <c r="A32340" s="5"/>
    </row>
    <row r="32341" spans="1:1" hidden="1">
      <c r="A32341" s="5"/>
    </row>
    <row r="32342" spans="1:1" hidden="1">
      <c r="A32342" s="5"/>
    </row>
    <row r="32343" spans="1:1" hidden="1">
      <c r="A32343" s="5"/>
    </row>
    <row r="32344" spans="1:1" hidden="1">
      <c r="A32344" s="5"/>
    </row>
    <row r="32345" spans="1:1" hidden="1">
      <c r="A32345" s="5"/>
    </row>
    <row r="32346" spans="1:1" hidden="1">
      <c r="A32346" s="5"/>
    </row>
    <row r="32347" spans="1:1" hidden="1">
      <c r="A32347" s="5"/>
    </row>
    <row r="32348" spans="1:1" hidden="1">
      <c r="A32348" s="5"/>
    </row>
    <row r="32349" spans="1:1" hidden="1">
      <c r="A32349" s="5"/>
    </row>
    <row r="32350" spans="1:1" hidden="1">
      <c r="A32350" s="5"/>
    </row>
    <row r="32351" spans="1:1" hidden="1">
      <c r="A32351" s="5"/>
    </row>
    <row r="32352" spans="1:1" hidden="1">
      <c r="A32352" s="5"/>
    </row>
    <row r="32353" spans="1:1" hidden="1">
      <c r="A32353" s="5"/>
    </row>
    <row r="32354" spans="1:1" hidden="1">
      <c r="A32354" s="5"/>
    </row>
    <row r="32355" spans="1:1" hidden="1">
      <c r="A32355" s="5"/>
    </row>
    <row r="32356" spans="1:1" hidden="1">
      <c r="A32356" s="5"/>
    </row>
    <row r="32357" spans="1:1" hidden="1">
      <c r="A32357" s="5"/>
    </row>
    <row r="32358" spans="1:1" hidden="1">
      <c r="A32358" s="5"/>
    </row>
    <row r="32359" spans="1:1" hidden="1">
      <c r="A32359" s="5"/>
    </row>
    <row r="32360" spans="1:1" hidden="1">
      <c r="A32360" s="5"/>
    </row>
    <row r="32361" spans="1:1" hidden="1">
      <c r="A32361" s="5"/>
    </row>
    <row r="32362" spans="1:1" hidden="1">
      <c r="A32362" s="5"/>
    </row>
    <row r="32363" spans="1:1" hidden="1">
      <c r="A32363" s="5"/>
    </row>
    <row r="32364" spans="1:1" hidden="1">
      <c r="A32364" s="5"/>
    </row>
    <row r="32365" spans="1:1" hidden="1">
      <c r="A32365" s="5"/>
    </row>
    <row r="32366" spans="1:1" hidden="1">
      <c r="A32366" s="5"/>
    </row>
    <row r="32367" spans="1:1" hidden="1">
      <c r="A32367" s="5"/>
    </row>
    <row r="32368" spans="1:1" hidden="1">
      <c r="A32368" s="5"/>
    </row>
    <row r="32369" spans="1:1" hidden="1">
      <c r="A32369" s="5"/>
    </row>
    <row r="32370" spans="1:1" hidden="1">
      <c r="A32370" s="5"/>
    </row>
    <row r="32371" spans="1:1" hidden="1">
      <c r="A32371" s="5"/>
    </row>
    <row r="32372" spans="1:1" hidden="1">
      <c r="A32372" s="5"/>
    </row>
    <row r="32373" spans="1:1" hidden="1">
      <c r="A32373" s="5"/>
    </row>
    <row r="32374" spans="1:1" hidden="1">
      <c r="A32374" s="5"/>
    </row>
    <row r="32375" spans="1:1" hidden="1">
      <c r="A32375" s="5"/>
    </row>
    <row r="32376" spans="1:1" hidden="1">
      <c r="A32376" s="5"/>
    </row>
    <row r="32377" spans="1:1" hidden="1">
      <c r="A32377" s="5"/>
    </row>
    <row r="32378" spans="1:1" hidden="1">
      <c r="A32378" s="5"/>
    </row>
    <row r="32379" spans="1:1" hidden="1">
      <c r="A32379" s="5"/>
    </row>
    <row r="32380" spans="1:1" hidden="1">
      <c r="A32380" s="5"/>
    </row>
    <row r="32381" spans="1:1" hidden="1">
      <c r="A32381" s="5"/>
    </row>
    <row r="32382" spans="1:1" hidden="1">
      <c r="A32382" s="5"/>
    </row>
    <row r="32383" spans="1:1" hidden="1">
      <c r="A32383" s="5"/>
    </row>
    <row r="32384" spans="1:1" hidden="1">
      <c r="A32384" s="5"/>
    </row>
    <row r="32385" spans="1:1" hidden="1">
      <c r="A32385" s="5"/>
    </row>
    <row r="32386" spans="1:1" hidden="1">
      <c r="A32386" s="5"/>
    </row>
    <row r="32387" spans="1:1" hidden="1">
      <c r="A32387" s="5"/>
    </row>
    <row r="32388" spans="1:1" hidden="1">
      <c r="A32388" s="5"/>
    </row>
    <row r="32389" spans="1:1" hidden="1">
      <c r="A32389" s="5"/>
    </row>
    <row r="32390" spans="1:1" hidden="1">
      <c r="A32390" s="5"/>
    </row>
    <row r="32391" spans="1:1" hidden="1">
      <c r="A32391" s="5"/>
    </row>
    <row r="32392" spans="1:1" hidden="1">
      <c r="A32392" s="5"/>
    </row>
    <row r="32393" spans="1:1" hidden="1">
      <c r="A32393" s="5"/>
    </row>
    <row r="32394" spans="1:1" hidden="1">
      <c r="A32394" s="5"/>
    </row>
    <row r="32395" spans="1:1" hidden="1">
      <c r="A32395" s="5"/>
    </row>
    <row r="32396" spans="1:1" hidden="1">
      <c r="A32396" s="5"/>
    </row>
    <row r="32397" spans="1:1" hidden="1">
      <c r="A32397" s="5"/>
    </row>
    <row r="32398" spans="1:1" hidden="1">
      <c r="A32398" s="5"/>
    </row>
    <row r="32399" spans="1:1" hidden="1">
      <c r="A32399" s="5"/>
    </row>
    <row r="32400" spans="1:1" hidden="1">
      <c r="A32400" s="5"/>
    </row>
    <row r="32401" spans="1:1" hidden="1">
      <c r="A32401" s="5"/>
    </row>
    <row r="32402" spans="1:1" hidden="1">
      <c r="A32402" s="5"/>
    </row>
    <row r="32403" spans="1:1" hidden="1">
      <c r="A32403" s="5"/>
    </row>
    <row r="32404" spans="1:1" hidden="1">
      <c r="A32404" s="5"/>
    </row>
    <row r="32405" spans="1:1" hidden="1">
      <c r="A32405" s="5"/>
    </row>
    <row r="32406" spans="1:1" hidden="1">
      <c r="A32406" s="5"/>
    </row>
    <row r="32407" spans="1:1" hidden="1">
      <c r="A32407" s="5"/>
    </row>
    <row r="32408" spans="1:1" hidden="1">
      <c r="A32408" s="5"/>
    </row>
    <row r="32409" spans="1:1" hidden="1">
      <c r="A32409" s="5"/>
    </row>
    <row r="32410" spans="1:1" hidden="1">
      <c r="A32410" s="5"/>
    </row>
    <row r="32411" spans="1:1" hidden="1">
      <c r="A32411" s="5"/>
    </row>
    <row r="32412" spans="1:1" hidden="1">
      <c r="A32412" s="5"/>
    </row>
    <row r="32413" spans="1:1" hidden="1">
      <c r="A32413" s="5"/>
    </row>
    <row r="32414" spans="1:1" hidden="1">
      <c r="A32414" s="5"/>
    </row>
    <row r="32415" spans="1:1" hidden="1">
      <c r="A32415" s="5"/>
    </row>
    <row r="32416" spans="1:1" hidden="1">
      <c r="A32416" s="5"/>
    </row>
    <row r="32417" spans="1:1" hidden="1">
      <c r="A32417" s="5"/>
    </row>
    <row r="32418" spans="1:1" hidden="1">
      <c r="A32418" s="5"/>
    </row>
    <row r="32419" spans="1:1" hidden="1">
      <c r="A32419" s="5"/>
    </row>
    <row r="32420" spans="1:1" hidden="1">
      <c r="A32420" s="5"/>
    </row>
    <row r="32421" spans="1:1" hidden="1">
      <c r="A32421" s="5"/>
    </row>
    <row r="32422" spans="1:1" hidden="1">
      <c r="A32422" s="5"/>
    </row>
    <row r="32423" spans="1:1" hidden="1">
      <c r="A32423" s="5"/>
    </row>
    <row r="32424" spans="1:1" hidden="1">
      <c r="A32424" s="5"/>
    </row>
    <row r="32425" spans="1:1" hidden="1">
      <c r="A32425" s="5"/>
    </row>
    <row r="32426" spans="1:1" hidden="1">
      <c r="A32426" s="5"/>
    </row>
    <row r="32427" spans="1:1" hidden="1">
      <c r="A32427" s="5"/>
    </row>
    <row r="32428" spans="1:1" hidden="1">
      <c r="A32428" s="5"/>
    </row>
    <row r="32429" spans="1:1" hidden="1">
      <c r="A32429" s="5"/>
    </row>
    <row r="32430" spans="1:1" hidden="1">
      <c r="A32430" s="5"/>
    </row>
    <row r="32431" spans="1:1" hidden="1">
      <c r="A32431" s="5"/>
    </row>
    <row r="32432" spans="1:1" hidden="1">
      <c r="A32432" s="5"/>
    </row>
    <row r="32433" spans="1:1" hidden="1">
      <c r="A32433" s="5"/>
    </row>
    <row r="32434" spans="1:1" hidden="1">
      <c r="A32434" s="5"/>
    </row>
    <row r="32435" spans="1:1" hidden="1">
      <c r="A32435" s="5"/>
    </row>
    <row r="32436" spans="1:1" hidden="1">
      <c r="A32436" s="5"/>
    </row>
    <row r="32437" spans="1:1" hidden="1">
      <c r="A32437" s="5"/>
    </row>
    <row r="32438" spans="1:1" hidden="1">
      <c r="A32438" s="5"/>
    </row>
    <row r="32439" spans="1:1" hidden="1">
      <c r="A32439" s="5"/>
    </row>
    <row r="32440" spans="1:1" hidden="1">
      <c r="A32440" s="5"/>
    </row>
    <row r="32441" spans="1:1" hidden="1">
      <c r="A32441" s="5"/>
    </row>
    <row r="32442" spans="1:1" hidden="1">
      <c r="A32442" s="5"/>
    </row>
    <row r="32443" spans="1:1" hidden="1">
      <c r="A32443" s="5"/>
    </row>
    <row r="32444" spans="1:1" hidden="1">
      <c r="A32444" s="5"/>
    </row>
    <row r="32445" spans="1:1" hidden="1">
      <c r="A32445" s="5"/>
    </row>
    <row r="32446" spans="1:1" hidden="1">
      <c r="A32446" s="5"/>
    </row>
    <row r="32447" spans="1:1" hidden="1">
      <c r="A32447" s="5"/>
    </row>
    <row r="32448" spans="1:1" hidden="1">
      <c r="A32448" s="5"/>
    </row>
    <row r="32449" spans="1:1" hidden="1">
      <c r="A32449" s="5"/>
    </row>
    <row r="32450" spans="1:1" hidden="1">
      <c r="A32450" s="5"/>
    </row>
    <row r="32451" spans="1:1" hidden="1">
      <c r="A32451" s="5"/>
    </row>
    <row r="32452" spans="1:1" hidden="1">
      <c r="A32452" s="5"/>
    </row>
    <row r="32453" spans="1:1" hidden="1">
      <c r="A32453" s="5"/>
    </row>
    <row r="32454" spans="1:1" hidden="1">
      <c r="A32454" s="5"/>
    </row>
    <row r="32455" spans="1:1" hidden="1">
      <c r="A32455" s="5"/>
    </row>
    <row r="32456" spans="1:1" hidden="1">
      <c r="A32456" s="5"/>
    </row>
    <row r="32457" spans="1:1" hidden="1">
      <c r="A32457" s="5"/>
    </row>
    <row r="32458" spans="1:1" hidden="1">
      <c r="A32458" s="5"/>
    </row>
    <row r="32459" spans="1:1" hidden="1">
      <c r="A32459" s="5"/>
    </row>
    <row r="32460" spans="1:1" hidden="1">
      <c r="A32460" s="5"/>
    </row>
    <row r="32461" spans="1:1" hidden="1">
      <c r="A32461" s="5"/>
    </row>
    <row r="32462" spans="1:1" hidden="1">
      <c r="A32462" s="5"/>
    </row>
    <row r="32463" spans="1:1" hidden="1">
      <c r="A32463" s="5"/>
    </row>
    <row r="32464" spans="1:1" hidden="1">
      <c r="A32464" s="5"/>
    </row>
    <row r="32465" spans="1:1" hidden="1">
      <c r="A32465" s="5"/>
    </row>
    <row r="32466" spans="1:1" hidden="1">
      <c r="A32466" s="5"/>
    </row>
    <row r="32467" spans="1:1" hidden="1">
      <c r="A32467" s="5"/>
    </row>
    <row r="32468" spans="1:1" hidden="1">
      <c r="A32468" s="5"/>
    </row>
    <row r="32469" spans="1:1" hidden="1">
      <c r="A32469" s="5"/>
    </row>
    <row r="32470" spans="1:1" hidden="1">
      <c r="A32470" s="5"/>
    </row>
    <row r="32471" spans="1:1" hidden="1">
      <c r="A32471" s="5"/>
    </row>
    <row r="32472" spans="1:1" hidden="1">
      <c r="A32472" s="5"/>
    </row>
    <row r="32473" spans="1:1" hidden="1">
      <c r="A32473" s="5"/>
    </row>
    <row r="32474" spans="1:1" hidden="1">
      <c r="A32474" s="5"/>
    </row>
    <row r="32475" spans="1:1" hidden="1">
      <c r="A32475" s="5"/>
    </row>
    <row r="32476" spans="1:1" hidden="1">
      <c r="A32476" s="5"/>
    </row>
    <row r="32477" spans="1:1" hidden="1">
      <c r="A32477" s="5"/>
    </row>
    <row r="32478" spans="1:1" hidden="1">
      <c r="A32478" s="5"/>
    </row>
    <row r="32479" spans="1:1" hidden="1">
      <c r="A32479" s="5"/>
    </row>
    <row r="32480" spans="1:1" hidden="1">
      <c r="A32480" s="5"/>
    </row>
    <row r="32481" spans="1:1" hidden="1">
      <c r="A32481" s="5"/>
    </row>
    <row r="32482" spans="1:1" hidden="1">
      <c r="A32482" s="5"/>
    </row>
    <row r="32483" spans="1:1" hidden="1">
      <c r="A32483" s="5"/>
    </row>
    <row r="32484" spans="1:1" hidden="1">
      <c r="A32484" s="5"/>
    </row>
    <row r="32485" spans="1:1" hidden="1">
      <c r="A32485" s="5"/>
    </row>
    <row r="32486" spans="1:1" hidden="1">
      <c r="A32486" s="5"/>
    </row>
    <row r="32487" spans="1:1" hidden="1">
      <c r="A32487" s="5"/>
    </row>
    <row r="32488" spans="1:1" hidden="1">
      <c r="A32488" s="5"/>
    </row>
    <row r="32489" spans="1:1" hidden="1">
      <c r="A32489" s="5"/>
    </row>
    <row r="32490" spans="1:1" hidden="1">
      <c r="A32490" s="5"/>
    </row>
    <row r="32491" spans="1:1" hidden="1">
      <c r="A32491" s="5"/>
    </row>
    <row r="32492" spans="1:1" hidden="1">
      <c r="A32492" s="5"/>
    </row>
    <row r="32493" spans="1:1" hidden="1">
      <c r="A32493" s="5"/>
    </row>
    <row r="32494" spans="1:1" hidden="1">
      <c r="A32494" s="5"/>
    </row>
    <row r="32495" spans="1:1" hidden="1">
      <c r="A32495" s="5"/>
    </row>
    <row r="32496" spans="1:1" hidden="1">
      <c r="A32496" s="5"/>
    </row>
    <row r="32497" spans="1:1" hidden="1">
      <c r="A32497" s="5"/>
    </row>
    <row r="32498" spans="1:1" hidden="1">
      <c r="A32498" s="5"/>
    </row>
    <row r="32499" spans="1:1" hidden="1">
      <c r="A32499" s="5"/>
    </row>
    <row r="32500" spans="1:1" hidden="1">
      <c r="A32500" s="5"/>
    </row>
    <row r="32501" spans="1:1" hidden="1">
      <c r="A32501" s="5"/>
    </row>
    <row r="32502" spans="1:1" hidden="1">
      <c r="A32502" s="5"/>
    </row>
    <row r="32503" spans="1:1" hidden="1">
      <c r="A32503" s="5"/>
    </row>
    <row r="32504" spans="1:1" hidden="1">
      <c r="A32504" s="5"/>
    </row>
    <row r="32505" spans="1:1" hidden="1">
      <c r="A32505" s="5"/>
    </row>
    <row r="32506" spans="1:1" hidden="1">
      <c r="A32506" s="5"/>
    </row>
    <row r="32507" spans="1:1" hidden="1">
      <c r="A32507" s="5"/>
    </row>
    <row r="32508" spans="1:1" hidden="1">
      <c r="A32508" s="5"/>
    </row>
    <row r="32509" spans="1:1" hidden="1">
      <c r="A32509" s="5"/>
    </row>
    <row r="32510" spans="1:1" hidden="1">
      <c r="A32510" s="5"/>
    </row>
    <row r="32511" spans="1:1" hidden="1">
      <c r="A32511" s="5"/>
    </row>
    <row r="32512" spans="1:1" hidden="1">
      <c r="A32512" s="5"/>
    </row>
    <row r="32513" spans="1:1" hidden="1">
      <c r="A32513" s="5"/>
    </row>
    <row r="32514" spans="1:1" hidden="1">
      <c r="A32514" s="5"/>
    </row>
    <row r="32515" spans="1:1" hidden="1">
      <c r="A32515" s="5"/>
    </row>
    <row r="32516" spans="1:1" hidden="1">
      <c r="A32516" s="5"/>
    </row>
    <row r="32517" spans="1:1" hidden="1">
      <c r="A32517" s="5"/>
    </row>
    <row r="32518" spans="1:1" hidden="1">
      <c r="A32518" s="5"/>
    </row>
    <row r="32519" spans="1:1" hidden="1">
      <c r="A32519" s="5"/>
    </row>
    <row r="32520" spans="1:1" hidden="1">
      <c r="A32520" s="5"/>
    </row>
    <row r="32521" spans="1:1" hidden="1">
      <c r="A32521" s="5"/>
    </row>
    <row r="32522" spans="1:1" hidden="1">
      <c r="A32522" s="5"/>
    </row>
    <row r="32523" spans="1:1" hidden="1">
      <c r="A32523" s="5"/>
    </row>
    <row r="32524" spans="1:1" hidden="1">
      <c r="A32524" s="5"/>
    </row>
    <row r="32525" spans="1:1" hidden="1">
      <c r="A32525" s="5"/>
    </row>
    <row r="32526" spans="1:1" hidden="1">
      <c r="A32526" s="5"/>
    </row>
    <row r="32527" spans="1:1" hidden="1">
      <c r="A32527" s="5"/>
    </row>
    <row r="32528" spans="1:1" hidden="1">
      <c r="A32528" s="5"/>
    </row>
    <row r="32529" spans="1:1" hidden="1">
      <c r="A32529" s="5"/>
    </row>
    <row r="32530" spans="1:1" hidden="1">
      <c r="A32530" s="5"/>
    </row>
    <row r="32531" spans="1:1" hidden="1">
      <c r="A32531" s="5"/>
    </row>
    <row r="32532" spans="1:1" hidden="1">
      <c r="A32532" s="5"/>
    </row>
    <row r="32533" spans="1:1" hidden="1">
      <c r="A32533" s="5"/>
    </row>
    <row r="32534" spans="1:1" hidden="1">
      <c r="A32534" s="5"/>
    </row>
    <row r="32535" spans="1:1" hidden="1">
      <c r="A32535" s="5"/>
    </row>
    <row r="32536" spans="1:1" hidden="1">
      <c r="A32536" s="5"/>
    </row>
    <row r="32537" spans="1:1" hidden="1">
      <c r="A32537" s="5"/>
    </row>
    <row r="32538" spans="1:1" hidden="1">
      <c r="A32538" s="5"/>
    </row>
    <row r="32539" spans="1:1" hidden="1">
      <c r="A32539" s="5"/>
    </row>
    <row r="32540" spans="1:1" hidden="1">
      <c r="A32540" s="5"/>
    </row>
    <row r="32541" spans="1:1" hidden="1">
      <c r="A32541" s="5"/>
    </row>
    <row r="32542" spans="1:1" hidden="1">
      <c r="A32542" s="5"/>
    </row>
    <row r="32543" spans="1:1" hidden="1">
      <c r="A32543" s="5"/>
    </row>
    <row r="32544" spans="1:1" hidden="1">
      <c r="A32544" s="5"/>
    </row>
    <row r="32545" spans="1:1" hidden="1">
      <c r="A32545" s="5"/>
    </row>
    <row r="32546" spans="1:1" hidden="1">
      <c r="A32546" s="5"/>
    </row>
    <row r="32547" spans="1:1" hidden="1">
      <c r="A32547" s="5"/>
    </row>
    <row r="32548" spans="1:1" hidden="1">
      <c r="A32548" s="5"/>
    </row>
    <row r="32549" spans="1:1" hidden="1">
      <c r="A32549" s="5"/>
    </row>
    <row r="32550" spans="1:1" hidden="1">
      <c r="A32550" s="5"/>
    </row>
    <row r="32551" spans="1:1" hidden="1">
      <c r="A32551" s="5"/>
    </row>
    <row r="32552" spans="1:1" hidden="1">
      <c r="A32552" s="5"/>
    </row>
    <row r="32553" spans="1:1" hidden="1">
      <c r="A32553" s="5"/>
    </row>
    <row r="32554" spans="1:1" hidden="1">
      <c r="A32554" s="5"/>
    </row>
    <row r="32555" spans="1:1" hidden="1">
      <c r="A32555" s="5"/>
    </row>
    <row r="32556" spans="1:1" hidden="1">
      <c r="A32556" s="5"/>
    </row>
    <row r="32557" spans="1:1" hidden="1">
      <c r="A32557" s="5"/>
    </row>
    <row r="32558" spans="1:1" hidden="1">
      <c r="A32558" s="5"/>
    </row>
    <row r="32559" spans="1:1" hidden="1">
      <c r="A32559" s="5"/>
    </row>
    <row r="32560" spans="1:1" hidden="1">
      <c r="A32560" s="5"/>
    </row>
    <row r="32561" spans="1:1" hidden="1">
      <c r="A32561" s="5"/>
    </row>
    <row r="32562" spans="1:1" hidden="1">
      <c r="A32562" s="5"/>
    </row>
    <row r="32563" spans="1:1" hidden="1">
      <c r="A32563" s="5"/>
    </row>
    <row r="32564" spans="1:1" hidden="1">
      <c r="A32564" s="5"/>
    </row>
    <row r="32565" spans="1:1" hidden="1">
      <c r="A32565" s="5"/>
    </row>
    <row r="32566" spans="1:1" hidden="1">
      <c r="A32566" s="5"/>
    </row>
    <row r="32567" spans="1:1" hidden="1">
      <c r="A32567" s="5"/>
    </row>
    <row r="32568" spans="1:1" hidden="1">
      <c r="A32568" s="5"/>
    </row>
    <row r="32569" spans="1:1" hidden="1">
      <c r="A32569" s="5"/>
    </row>
    <row r="32570" spans="1:1" hidden="1">
      <c r="A32570" s="5"/>
    </row>
    <row r="32571" spans="1:1" hidden="1">
      <c r="A32571" s="5"/>
    </row>
    <row r="32572" spans="1:1" hidden="1">
      <c r="A32572" s="5"/>
    </row>
    <row r="32573" spans="1:1" hidden="1">
      <c r="A32573" s="5"/>
    </row>
    <row r="32574" spans="1:1" hidden="1">
      <c r="A32574" s="5"/>
    </row>
    <row r="32575" spans="1:1" hidden="1">
      <c r="A32575" s="5"/>
    </row>
    <row r="32576" spans="1:1" hidden="1">
      <c r="A32576" s="5"/>
    </row>
    <row r="32577" spans="1:1" hidden="1">
      <c r="A32577" s="5"/>
    </row>
    <row r="32578" spans="1:1" hidden="1">
      <c r="A32578" s="5"/>
    </row>
    <row r="32579" spans="1:1" hidden="1">
      <c r="A32579" s="5"/>
    </row>
    <row r="32580" spans="1:1" hidden="1">
      <c r="A32580" s="5"/>
    </row>
    <row r="32581" spans="1:1" hidden="1">
      <c r="A32581" s="5"/>
    </row>
    <row r="32582" spans="1:1" hidden="1">
      <c r="A32582" s="5"/>
    </row>
    <row r="32583" spans="1:1" hidden="1">
      <c r="A32583" s="5"/>
    </row>
    <row r="32584" spans="1:1" hidden="1">
      <c r="A32584" s="5"/>
    </row>
    <row r="32585" spans="1:1" hidden="1">
      <c r="A32585" s="5"/>
    </row>
    <row r="32586" spans="1:1" hidden="1">
      <c r="A32586" s="5"/>
    </row>
    <row r="32587" spans="1:1" hidden="1">
      <c r="A32587" s="5"/>
    </row>
    <row r="32588" spans="1:1" hidden="1">
      <c r="A32588" s="5"/>
    </row>
    <row r="32589" spans="1:1" hidden="1">
      <c r="A32589" s="5"/>
    </row>
    <row r="32590" spans="1:1" hidden="1">
      <c r="A32590" s="5"/>
    </row>
    <row r="32591" spans="1:1" hidden="1">
      <c r="A32591" s="5"/>
    </row>
    <row r="32592" spans="1:1" hidden="1">
      <c r="A32592" s="5"/>
    </row>
    <row r="32593" spans="1:1" hidden="1">
      <c r="A32593" s="5"/>
    </row>
    <row r="32594" spans="1:1" hidden="1">
      <c r="A32594" s="5"/>
    </row>
    <row r="32595" spans="1:1" hidden="1">
      <c r="A32595" s="5"/>
    </row>
    <row r="32596" spans="1:1" hidden="1">
      <c r="A32596" s="5"/>
    </row>
    <row r="32597" spans="1:1" hidden="1">
      <c r="A32597" s="5"/>
    </row>
    <row r="32598" spans="1:1" hidden="1">
      <c r="A32598" s="5"/>
    </row>
    <row r="32599" spans="1:1" hidden="1">
      <c r="A32599" s="5"/>
    </row>
    <row r="32600" spans="1:1" hidden="1">
      <c r="A32600" s="5"/>
    </row>
    <row r="32601" spans="1:1" hidden="1">
      <c r="A32601" s="5"/>
    </row>
    <row r="32602" spans="1:1" hidden="1">
      <c r="A32602" s="5"/>
    </row>
    <row r="32603" spans="1:1" hidden="1">
      <c r="A32603" s="5"/>
    </row>
    <row r="32604" spans="1:1" hidden="1">
      <c r="A32604" s="5"/>
    </row>
    <row r="32605" spans="1:1" hidden="1">
      <c r="A32605" s="5"/>
    </row>
    <row r="32606" spans="1:1" hidden="1">
      <c r="A32606" s="5"/>
    </row>
    <row r="32607" spans="1:1" hidden="1">
      <c r="A32607" s="5"/>
    </row>
    <row r="32608" spans="1:1" hidden="1">
      <c r="A32608" s="5"/>
    </row>
    <row r="32609" spans="1:1" hidden="1">
      <c r="A32609" s="5"/>
    </row>
    <row r="32610" spans="1:1" hidden="1">
      <c r="A32610" s="5"/>
    </row>
    <row r="32611" spans="1:1" hidden="1">
      <c r="A32611" s="5"/>
    </row>
    <row r="32612" spans="1:1" hidden="1">
      <c r="A32612" s="5"/>
    </row>
    <row r="32613" spans="1:1" hidden="1">
      <c r="A32613" s="5"/>
    </row>
    <row r="32614" spans="1:1" hidden="1">
      <c r="A32614" s="5"/>
    </row>
    <row r="32615" spans="1:1" hidden="1">
      <c r="A32615" s="5"/>
    </row>
    <row r="32616" spans="1:1" hidden="1">
      <c r="A32616" s="5"/>
    </row>
    <row r="32617" spans="1:1" hidden="1">
      <c r="A32617" s="5"/>
    </row>
    <row r="32618" spans="1:1" hidden="1">
      <c r="A32618" s="5"/>
    </row>
    <row r="32619" spans="1:1" hidden="1">
      <c r="A32619" s="5"/>
    </row>
    <row r="32620" spans="1:1" hidden="1">
      <c r="A32620" s="5"/>
    </row>
    <row r="32621" spans="1:1" hidden="1">
      <c r="A32621" s="5"/>
    </row>
    <row r="32622" spans="1:1" hidden="1">
      <c r="A32622" s="5"/>
    </row>
    <row r="32623" spans="1:1" hidden="1">
      <c r="A32623" s="5"/>
    </row>
    <row r="32624" spans="1:1" hidden="1">
      <c r="A32624" s="5"/>
    </row>
    <row r="32625" spans="1:1" hidden="1">
      <c r="A32625" s="5"/>
    </row>
    <row r="32626" spans="1:1" hidden="1">
      <c r="A32626" s="5"/>
    </row>
    <row r="32627" spans="1:1" hidden="1">
      <c r="A32627" s="5"/>
    </row>
    <row r="32628" spans="1:1" hidden="1">
      <c r="A32628" s="5"/>
    </row>
    <row r="32629" spans="1:1" hidden="1">
      <c r="A32629" s="5"/>
    </row>
    <row r="32630" spans="1:1" hidden="1">
      <c r="A32630" s="5"/>
    </row>
    <row r="32631" spans="1:1" hidden="1">
      <c r="A32631" s="5"/>
    </row>
    <row r="32632" spans="1:1" hidden="1">
      <c r="A32632" s="5"/>
    </row>
    <row r="32633" spans="1:1" hidden="1">
      <c r="A32633" s="5"/>
    </row>
    <row r="32634" spans="1:1" hidden="1">
      <c r="A32634" s="5"/>
    </row>
    <row r="32635" spans="1:1" hidden="1">
      <c r="A32635" s="5"/>
    </row>
    <row r="32636" spans="1:1" hidden="1">
      <c r="A32636" s="5"/>
    </row>
    <row r="32637" spans="1:1" hidden="1">
      <c r="A32637" s="5"/>
    </row>
    <row r="32638" spans="1:1" hidden="1">
      <c r="A32638" s="5"/>
    </row>
    <row r="32639" spans="1:1" hidden="1">
      <c r="A32639" s="5"/>
    </row>
    <row r="32640" spans="1:1" hidden="1">
      <c r="A32640" s="5"/>
    </row>
    <row r="32641" spans="1:1" hidden="1">
      <c r="A32641" s="5"/>
    </row>
    <row r="32642" spans="1:1" hidden="1">
      <c r="A32642" s="5"/>
    </row>
    <row r="32643" spans="1:1" hidden="1">
      <c r="A32643" s="5"/>
    </row>
    <row r="32644" spans="1:1" hidden="1">
      <c r="A32644" s="5"/>
    </row>
    <row r="32645" spans="1:1" hidden="1">
      <c r="A32645" s="5"/>
    </row>
    <row r="32646" spans="1:1" hidden="1">
      <c r="A32646" s="5"/>
    </row>
    <row r="32647" spans="1:1" hidden="1">
      <c r="A32647" s="5"/>
    </row>
    <row r="32648" spans="1:1" hidden="1">
      <c r="A32648" s="5"/>
    </row>
    <row r="32649" spans="1:1" hidden="1">
      <c r="A32649" s="5"/>
    </row>
    <row r="32650" spans="1:1" hidden="1">
      <c r="A32650" s="5"/>
    </row>
    <row r="32651" spans="1:1" hidden="1">
      <c r="A32651" s="5"/>
    </row>
    <row r="32652" spans="1:1" hidden="1">
      <c r="A32652" s="5"/>
    </row>
    <row r="32653" spans="1:1" hidden="1">
      <c r="A32653" s="5"/>
    </row>
    <row r="32654" spans="1:1" hidden="1">
      <c r="A32654" s="5"/>
    </row>
    <row r="32655" spans="1:1" hidden="1">
      <c r="A32655" s="5"/>
    </row>
    <row r="32656" spans="1:1" hidden="1">
      <c r="A32656" s="5"/>
    </row>
    <row r="32657" spans="1:1" hidden="1">
      <c r="A32657" s="5"/>
    </row>
    <row r="32658" spans="1:1" hidden="1">
      <c r="A32658" s="5"/>
    </row>
    <row r="32659" spans="1:1" hidden="1">
      <c r="A32659" s="5"/>
    </row>
    <row r="32660" spans="1:1" hidden="1">
      <c r="A32660" s="5"/>
    </row>
    <row r="32661" spans="1:1" hidden="1">
      <c r="A32661" s="5"/>
    </row>
    <row r="32662" spans="1:1" hidden="1">
      <c r="A32662" s="5"/>
    </row>
    <row r="32663" spans="1:1" hidden="1">
      <c r="A32663" s="5"/>
    </row>
    <row r="32664" spans="1:1" hidden="1">
      <c r="A32664" s="5"/>
    </row>
    <row r="32665" spans="1:1" hidden="1">
      <c r="A32665" s="5"/>
    </row>
    <row r="32666" spans="1:1" hidden="1">
      <c r="A32666" s="5"/>
    </row>
    <row r="32667" spans="1:1" hidden="1">
      <c r="A32667" s="5"/>
    </row>
    <row r="32668" spans="1:1" hidden="1">
      <c r="A32668" s="5"/>
    </row>
    <row r="32669" spans="1:1" hidden="1">
      <c r="A32669" s="5"/>
    </row>
    <row r="32670" spans="1:1" hidden="1">
      <c r="A32670" s="5"/>
    </row>
    <row r="32671" spans="1:1" hidden="1">
      <c r="A32671" s="5"/>
    </row>
    <row r="32672" spans="1:1" hidden="1">
      <c r="A32672" s="5"/>
    </row>
    <row r="32673" spans="1:1" hidden="1">
      <c r="A32673" s="5"/>
    </row>
    <row r="32674" spans="1:1" hidden="1">
      <c r="A32674" s="5"/>
    </row>
    <row r="32675" spans="1:1" hidden="1">
      <c r="A32675" s="5"/>
    </row>
    <row r="32676" spans="1:1" hidden="1">
      <c r="A32676" s="5"/>
    </row>
    <row r="32677" spans="1:1" hidden="1">
      <c r="A32677" s="5"/>
    </row>
    <row r="32678" spans="1:1" hidden="1">
      <c r="A32678" s="5"/>
    </row>
    <row r="32679" spans="1:1" hidden="1">
      <c r="A32679" s="5"/>
    </row>
    <row r="32680" spans="1:1" hidden="1">
      <c r="A32680" s="5"/>
    </row>
    <row r="32681" spans="1:1" hidden="1">
      <c r="A32681" s="5"/>
    </row>
    <row r="32682" spans="1:1" hidden="1">
      <c r="A32682" s="5"/>
    </row>
    <row r="32683" spans="1:1" hidden="1">
      <c r="A32683" s="5"/>
    </row>
    <row r="32684" spans="1:1" hidden="1">
      <c r="A32684" s="5"/>
    </row>
    <row r="32685" spans="1:1" hidden="1">
      <c r="A32685" s="5"/>
    </row>
    <row r="32686" spans="1:1" hidden="1">
      <c r="A32686" s="5"/>
    </row>
    <row r="32687" spans="1:1" hidden="1">
      <c r="A32687" s="5"/>
    </row>
    <row r="32688" spans="1:1" hidden="1">
      <c r="A32688" s="5"/>
    </row>
    <row r="32689" spans="1:1" hidden="1">
      <c r="A32689" s="5"/>
    </row>
    <row r="32690" spans="1:1" hidden="1">
      <c r="A32690" s="5"/>
    </row>
    <row r="32691" spans="1:1" hidden="1">
      <c r="A32691" s="5"/>
    </row>
    <row r="32692" spans="1:1" hidden="1">
      <c r="A32692" s="5"/>
    </row>
    <row r="32693" spans="1:1" hidden="1">
      <c r="A32693" s="5"/>
    </row>
    <row r="32694" spans="1:1" hidden="1">
      <c r="A32694" s="5"/>
    </row>
    <row r="32695" spans="1:1" hidden="1">
      <c r="A32695" s="5"/>
    </row>
    <row r="32696" spans="1:1" hidden="1">
      <c r="A32696" s="5"/>
    </row>
    <row r="32697" spans="1:1" hidden="1">
      <c r="A32697" s="5"/>
    </row>
    <row r="32698" spans="1:1" hidden="1">
      <c r="A32698" s="5"/>
    </row>
    <row r="32699" spans="1:1" hidden="1">
      <c r="A32699" s="5"/>
    </row>
    <row r="32700" spans="1:1" hidden="1">
      <c r="A32700" s="5"/>
    </row>
    <row r="32701" spans="1:1" hidden="1">
      <c r="A32701" s="5"/>
    </row>
    <row r="32702" spans="1:1" hidden="1">
      <c r="A32702" s="5"/>
    </row>
    <row r="32703" spans="1:1" hidden="1">
      <c r="A32703" s="5"/>
    </row>
    <row r="32704" spans="1:1" hidden="1">
      <c r="A32704" s="5"/>
    </row>
    <row r="32705" spans="1:1" hidden="1">
      <c r="A32705" s="5"/>
    </row>
    <row r="32706" spans="1:1" hidden="1">
      <c r="A32706" s="5"/>
    </row>
    <row r="32707" spans="1:1" hidden="1">
      <c r="A32707" s="5"/>
    </row>
    <row r="32708" spans="1:1" hidden="1">
      <c r="A32708" s="5"/>
    </row>
    <row r="32709" spans="1:1" hidden="1">
      <c r="A32709" s="5"/>
    </row>
    <row r="32710" spans="1:1" hidden="1">
      <c r="A32710" s="5"/>
    </row>
    <row r="32711" spans="1:1" hidden="1">
      <c r="A32711" s="5"/>
    </row>
    <row r="32712" spans="1:1" hidden="1">
      <c r="A32712" s="5"/>
    </row>
    <row r="32713" spans="1:1" hidden="1">
      <c r="A32713" s="5"/>
    </row>
    <row r="32714" spans="1:1" hidden="1">
      <c r="A32714" s="5"/>
    </row>
    <row r="32715" spans="1:1" hidden="1">
      <c r="A32715" s="5"/>
    </row>
    <row r="32716" spans="1:1" hidden="1">
      <c r="A32716" s="5"/>
    </row>
    <row r="32717" spans="1:1" hidden="1">
      <c r="A32717" s="5"/>
    </row>
    <row r="32718" spans="1:1" hidden="1">
      <c r="A32718" s="5"/>
    </row>
    <row r="32719" spans="1:1" hidden="1">
      <c r="A32719" s="5"/>
    </row>
    <row r="32720" spans="1:1" hidden="1">
      <c r="A32720" s="5"/>
    </row>
    <row r="32721" spans="1:1" hidden="1">
      <c r="A32721" s="5"/>
    </row>
    <row r="32722" spans="1:1" hidden="1">
      <c r="A32722" s="5"/>
    </row>
    <row r="32723" spans="1:1" hidden="1">
      <c r="A32723" s="5"/>
    </row>
    <row r="32724" spans="1:1" hidden="1">
      <c r="A32724" s="5"/>
    </row>
    <row r="32725" spans="1:1" hidden="1">
      <c r="A32725" s="5"/>
    </row>
    <row r="32726" spans="1:1" hidden="1">
      <c r="A32726" s="5"/>
    </row>
    <row r="32727" spans="1:1" hidden="1">
      <c r="A32727" s="5"/>
    </row>
    <row r="32728" spans="1:1" hidden="1">
      <c r="A32728" s="5"/>
    </row>
    <row r="32729" spans="1:1" hidden="1">
      <c r="A32729" s="5"/>
    </row>
    <row r="32730" spans="1:1" hidden="1">
      <c r="A32730" s="5"/>
    </row>
    <row r="32731" spans="1:1" hidden="1">
      <c r="A32731" s="5"/>
    </row>
    <row r="32732" spans="1:1" hidden="1">
      <c r="A32732" s="5"/>
    </row>
    <row r="32733" spans="1:1" hidden="1">
      <c r="A32733" s="5"/>
    </row>
    <row r="32734" spans="1:1" hidden="1">
      <c r="A32734" s="5"/>
    </row>
    <row r="32735" spans="1:1" hidden="1">
      <c r="A32735" s="5"/>
    </row>
    <row r="32736" spans="1:1" hidden="1">
      <c r="A32736" s="5"/>
    </row>
    <row r="32737" spans="1:1" hidden="1">
      <c r="A32737" s="5"/>
    </row>
    <row r="32738" spans="1:1" hidden="1">
      <c r="A32738" s="5"/>
    </row>
    <row r="32739" spans="1:1" hidden="1">
      <c r="A32739" s="5"/>
    </row>
    <row r="32740" spans="1:1" hidden="1">
      <c r="A32740" s="5"/>
    </row>
    <row r="32741" spans="1:1" hidden="1">
      <c r="A32741" s="5"/>
    </row>
    <row r="32742" spans="1:1" hidden="1">
      <c r="A32742" s="5"/>
    </row>
    <row r="32743" spans="1:1" hidden="1">
      <c r="A32743" s="5"/>
    </row>
    <row r="32744" spans="1:1" hidden="1">
      <c r="A32744" s="5"/>
    </row>
    <row r="32745" spans="1:1" hidden="1">
      <c r="A32745" s="5"/>
    </row>
    <row r="32746" spans="1:1" hidden="1">
      <c r="A32746" s="5"/>
    </row>
    <row r="32747" spans="1:1" hidden="1">
      <c r="A32747" s="5"/>
    </row>
    <row r="32748" spans="1:1" hidden="1">
      <c r="A32748" s="5"/>
    </row>
    <row r="32749" spans="1:1" hidden="1">
      <c r="A32749" s="5"/>
    </row>
    <row r="32750" spans="1:1" hidden="1">
      <c r="A32750" s="5"/>
    </row>
    <row r="32751" spans="1:1" hidden="1">
      <c r="A32751" s="5"/>
    </row>
    <row r="32752" spans="1:1" hidden="1">
      <c r="A32752" s="5"/>
    </row>
    <row r="32753" spans="1:1" hidden="1">
      <c r="A32753" s="5"/>
    </row>
    <row r="32754" spans="1:1" hidden="1">
      <c r="A32754" s="5"/>
    </row>
    <row r="32755" spans="1:1" hidden="1">
      <c r="A32755" s="5"/>
    </row>
    <row r="32756" spans="1:1" hidden="1">
      <c r="A32756" s="5"/>
    </row>
    <row r="32757" spans="1:1" hidden="1">
      <c r="A32757" s="5"/>
    </row>
    <row r="32758" spans="1:1" hidden="1">
      <c r="A32758" s="5"/>
    </row>
    <row r="32759" spans="1:1" hidden="1">
      <c r="A32759" s="5"/>
    </row>
    <row r="32760" spans="1:1" hidden="1">
      <c r="A32760" s="5"/>
    </row>
    <row r="32761" spans="1:1" hidden="1">
      <c r="A32761" s="5"/>
    </row>
    <row r="32762" spans="1:1" hidden="1">
      <c r="A32762" s="5"/>
    </row>
    <row r="32763" spans="1:1" hidden="1">
      <c r="A32763" s="5"/>
    </row>
    <row r="32764" spans="1:1" hidden="1">
      <c r="A32764" s="5"/>
    </row>
    <row r="32765" spans="1:1" hidden="1">
      <c r="A32765" s="5"/>
    </row>
    <row r="32766" spans="1:1" hidden="1">
      <c r="A32766" s="5"/>
    </row>
    <row r="32767" spans="1:1" hidden="1">
      <c r="A32767" s="5"/>
    </row>
    <row r="32768" spans="1:1" hidden="1">
      <c r="A32768" s="5"/>
    </row>
    <row r="32769" spans="1:1" hidden="1">
      <c r="A32769" s="5"/>
    </row>
    <row r="32770" spans="1:1" hidden="1">
      <c r="A32770" s="5"/>
    </row>
    <row r="32771" spans="1:1" hidden="1">
      <c r="A32771" s="5"/>
    </row>
    <row r="32772" spans="1:1" hidden="1">
      <c r="A32772" s="5"/>
    </row>
    <row r="32773" spans="1:1" hidden="1">
      <c r="A32773" s="5"/>
    </row>
    <row r="32774" spans="1:1" hidden="1">
      <c r="A32774" s="5"/>
    </row>
    <row r="32775" spans="1:1" hidden="1">
      <c r="A32775" s="5"/>
    </row>
    <row r="32776" spans="1:1" hidden="1">
      <c r="A32776" s="5"/>
    </row>
    <row r="32777" spans="1:1" hidden="1">
      <c r="A32777" s="5"/>
    </row>
    <row r="32778" spans="1:1" hidden="1">
      <c r="A32778" s="5"/>
    </row>
    <row r="32779" spans="1:1" hidden="1">
      <c r="A32779" s="5"/>
    </row>
    <row r="32780" spans="1:1" hidden="1">
      <c r="A32780" s="5"/>
    </row>
    <row r="32781" spans="1:1" hidden="1">
      <c r="A32781" s="5"/>
    </row>
    <row r="32782" spans="1:1" hidden="1">
      <c r="A32782" s="5"/>
    </row>
    <row r="32783" spans="1:1" hidden="1">
      <c r="A32783" s="5"/>
    </row>
    <row r="32784" spans="1:1" hidden="1">
      <c r="A32784" s="5"/>
    </row>
    <row r="32785" spans="1:1" hidden="1">
      <c r="A32785" s="5"/>
    </row>
    <row r="32786" spans="1:1" hidden="1">
      <c r="A32786" s="5"/>
    </row>
    <row r="32787" spans="1:1" hidden="1">
      <c r="A32787" s="5"/>
    </row>
    <row r="32788" spans="1:1" hidden="1">
      <c r="A32788" s="5"/>
    </row>
    <row r="32789" spans="1:1" hidden="1">
      <c r="A32789" s="5"/>
    </row>
    <row r="32790" spans="1:1" hidden="1">
      <c r="A32790" s="5"/>
    </row>
    <row r="32791" spans="1:1" hidden="1">
      <c r="A32791" s="5"/>
    </row>
    <row r="32792" spans="1:1" hidden="1">
      <c r="A32792" s="5"/>
    </row>
    <row r="32793" spans="1:1" hidden="1">
      <c r="A32793" s="5"/>
    </row>
    <row r="32794" spans="1:1" hidden="1">
      <c r="A32794" s="5"/>
    </row>
    <row r="32795" spans="1:1" hidden="1">
      <c r="A32795" s="5"/>
    </row>
    <row r="32796" spans="1:1" hidden="1">
      <c r="A32796" s="5"/>
    </row>
    <row r="32797" spans="1:1" hidden="1">
      <c r="A32797" s="5"/>
    </row>
    <row r="32798" spans="1:1" hidden="1">
      <c r="A32798" s="5"/>
    </row>
    <row r="32799" spans="1:1" hidden="1">
      <c r="A32799" s="5"/>
    </row>
    <row r="32800" spans="1:1" hidden="1">
      <c r="A32800" s="5"/>
    </row>
    <row r="32801" spans="1:1" hidden="1">
      <c r="A32801" s="5"/>
    </row>
    <row r="32802" spans="1:1" hidden="1">
      <c r="A32802" s="5"/>
    </row>
    <row r="32803" spans="1:1" hidden="1">
      <c r="A32803" s="5"/>
    </row>
    <row r="32804" spans="1:1" hidden="1">
      <c r="A32804" s="5"/>
    </row>
    <row r="32805" spans="1:1" hidden="1">
      <c r="A32805" s="5"/>
    </row>
    <row r="32806" spans="1:1" hidden="1">
      <c r="A32806" s="5"/>
    </row>
    <row r="32807" spans="1:1" hidden="1">
      <c r="A32807" s="5"/>
    </row>
    <row r="32808" spans="1:1" hidden="1">
      <c r="A32808" s="5"/>
    </row>
    <row r="32809" spans="1:1" hidden="1">
      <c r="A32809" s="5"/>
    </row>
    <row r="32810" spans="1:1" hidden="1">
      <c r="A32810" s="5"/>
    </row>
    <row r="32811" spans="1:1" hidden="1">
      <c r="A32811" s="5"/>
    </row>
    <row r="32812" spans="1:1" hidden="1">
      <c r="A32812" s="5"/>
    </row>
    <row r="32813" spans="1:1" hidden="1">
      <c r="A32813" s="5"/>
    </row>
    <row r="32814" spans="1:1" hidden="1">
      <c r="A32814" s="5"/>
    </row>
    <row r="32815" spans="1:1" hidden="1">
      <c r="A32815" s="5"/>
    </row>
    <row r="32816" spans="1:1" hidden="1">
      <c r="A32816" s="5"/>
    </row>
    <row r="32817" spans="1:1" hidden="1">
      <c r="A32817" s="5"/>
    </row>
    <row r="32818" spans="1:1" hidden="1">
      <c r="A32818" s="5"/>
    </row>
    <row r="32819" spans="1:1" hidden="1">
      <c r="A32819" s="5"/>
    </row>
    <row r="32820" spans="1:1" hidden="1">
      <c r="A32820" s="5"/>
    </row>
    <row r="32821" spans="1:1" hidden="1">
      <c r="A32821" s="5"/>
    </row>
    <row r="32822" spans="1:1" hidden="1">
      <c r="A32822" s="5"/>
    </row>
    <row r="32823" spans="1:1" hidden="1">
      <c r="A32823" s="5"/>
    </row>
    <row r="32824" spans="1:1" hidden="1">
      <c r="A32824" s="5"/>
    </row>
    <row r="32825" spans="1:1" hidden="1">
      <c r="A32825" s="5"/>
    </row>
    <row r="32826" spans="1:1" hidden="1">
      <c r="A32826" s="5"/>
    </row>
    <row r="32827" spans="1:1" hidden="1">
      <c r="A32827" s="5"/>
    </row>
    <row r="32828" spans="1:1" hidden="1">
      <c r="A32828" s="5"/>
    </row>
    <row r="32829" spans="1:1" hidden="1">
      <c r="A32829" s="5"/>
    </row>
    <row r="32830" spans="1:1" hidden="1">
      <c r="A32830" s="5"/>
    </row>
    <row r="32831" spans="1:1" hidden="1">
      <c r="A32831" s="5"/>
    </row>
    <row r="32832" spans="1:1" hidden="1">
      <c r="A32832" s="5"/>
    </row>
    <row r="32833" spans="1:1" hidden="1">
      <c r="A32833" s="5"/>
    </row>
    <row r="32834" spans="1:1" hidden="1">
      <c r="A32834" s="5"/>
    </row>
    <row r="32835" spans="1:1" hidden="1">
      <c r="A32835" s="5"/>
    </row>
    <row r="32836" spans="1:1" hidden="1">
      <c r="A32836" s="5"/>
    </row>
    <row r="32837" spans="1:1" hidden="1">
      <c r="A32837" s="5"/>
    </row>
    <row r="32838" spans="1:1" hidden="1">
      <c r="A32838" s="5"/>
    </row>
    <row r="32839" spans="1:1" hidden="1">
      <c r="A32839" s="5"/>
    </row>
    <row r="32840" spans="1:1" hidden="1">
      <c r="A32840" s="5"/>
    </row>
    <row r="32841" spans="1:1" hidden="1">
      <c r="A32841" s="5"/>
    </row>
    <row r="32842" spans="1:1" hidden="1">
      <c r="A32842" s="5"/>
    </row>
    <row r="32843" spans="1:1" hidden="1">
      <c r="A32843" s="5"/>
    </row>
    <row r="32844" spans="1:1" hidden="1">
      <c r="A32844" s="5"/>
    </row>
    <row r="32845" spans="1:1" hidden="1">
      <c r="A32845" s="5"/>
    </row>
    <row r="32846" spans="1:1" hidden="1">
      <c r="A32846" s="5"/>
    </row>
    <row r="32847" spans="1:1" hidden="1">
      <c r="A32847" s="5"/>
    </row>
    <row r="32848" spans="1:1" hidden="1">
      <c r="A32848" s="5"/>
    </row>
    <row r="32849" spans="1:1" hidden="1">
      <c r="A32849" s="5"/>
    </row>
    <row r="32850" spans="1:1" hidden="1">
      <c r="A32850" s="5"/>
    </row>
    <row r="32851" spans="1:1" hidden="1">
      <c r="A32851" s="5"/>
    </row>
    <row r="32852" spans="1:1" hidden="1">
      <c r="A32852" s="5"/>
    </row>
    <row r="32853" spans="1:1" hidden="1">
      <c r="A32853" s="5"/>
    </row>
    <row r="32854" spans="1:1" hidden="1">
      <c r="A32854" s="5"/>
    </row>
    <row r="32855" spans="1:1" hidden="1">
      <c r="A32855" s="5"/>
    </row>
    <row r="32856" spans="1:1" hidden="1">
      <c r="A32856" s="5"/>
    </row>
    <row r="32857" spans="1:1" hidden="1">
      <c r="A32857" s="5"/>
    </row>
    <row r="32858" spans="1:1" hidden="1">
      <c r="A32858" s="5"/>
    </row>
    <row r="32859" spans="1:1" hidden="1">
      <c r="A32859" s="5"/>
    </row>
    <row r="32860" spans="1:1" hidden="1">
      <c r="A32860" s="5"/>
    </row>
    <row r="32861" spans="1:1" hidden="1">
      <c r="A32861" s="5"/>
    </row>
    <row r="32862" spans="1:1" hidden="1">
      <c r="A32862" s="5"/>
    </row>
    <row r="32863" spans="1:1" hidden="1">
      <c r="A32863" s="5"/>
    </row>
    <row r="32864" spans="1:1" hidden="1">
      <c r="A32864" s="5"/>
    </row>
    <row r="32865" spans="1:1" hidden="1">
      <c r="A32865" s="5"/>
    </row>
    <row r="32866" spans="1:1" hidden="1">
      <c r="A32866" s="5"/>
    </row>
    <row r="32867" spans="1:1" hidden="1">
      <c r="A32867" s="5"/>
    </row>
    <row r="32868" spans="1:1" hidden="1">
      <c r="A32868" s="5"/>
    </row>
    <row r="32869" spans="1:1" hidden="1">
      <c r="A32869" s="5"/>
    </row>
    <row r="32870" spans="1:1" hidden="1">
      <c r="A32870" s="5"/>
    </row>
    <row r="32871" spans="1:1" hidden="1">
      <c r="A32871" s="5"/>
    </row>
    <row r="32872" spans="1:1" hidden="1">
      <c r="A32872" s="5"/>
    </row>
    <row r="32873" spans="1:1" hidden="1">
      <c r="A32873" s="5"/>
    </row>
    <row r="32874" spans="1:1" hidden="1">
      <c r="A32874" s="5"/>
    </row>
    <row r="32875" spans="1:1" hidden="1">
      <c r="A32875" s="5"/>
    </row>
    <row r="32876" spans="1:1" hidden="1">
      <c r="A32876" s="5"/>
    </row>
    <row r="32877" spans="1:1" hidden="1">
      <c r="A32877" s="5"/>
    </row>
    <row r="32878" spans="1:1" hidden="1">
      <c r="A32878" s="5"/>
    </row>
    <row r="32879" spans="1:1" hidden="1">
      <c r="A32879" s="5"/>
    </row>
    <row r="32880" spans="1:1" hidden="1">
      <c r="A32880" s="5"/>
    </row>
    <row r="32881" spans="1:1" hidden="1">
      <c r="A32881" s="5"/>
    </row>
    <row r="32882" spans="1:1" hidden="1">
      <c r="A32882" s="5"/>
    </row>
    <row r="32883" spans="1:1" hidden="1">
      <c r="A32883" s="5"/>
    </row>
    <row r="32884" spans="1:1" hidden="1">
      <c r="A32884" s="5"/>
    </row>
    <row r="32885" spans="1:1" hidden="1">
      <c r="A32885" s="5"/>
    </row>
    <row r="32886" spans="1:1" hidden="1">
      <c r="A32886" s="5"/>
    </row>
    <row r="32887" spans="1:1" hidden="1">
      <c r="A32887" s="5"/>
    </row>
    <row r="32888" spans="1:1" hidden="1">
      <c r="A32888" s="5"/>
    </row>
    <row r="32889" spans="1:1" hidden="1">
      <c r="A32889" s="5"/>
    </row>
    <row r="32890" spans="1:1" hidden="1">
      <c r="A32890" s="5"/>
    </row>
    <row r="32891" spans="1:1" hidden="1">
      <c r="A32891" s="5"/>
    </row>
    <row r="32892" spans="1:1" hidden="1">
      <c r="A32892" s="5"/>
    </row>
    <row r="32893" spans="1:1" hidden="1">
      <c r="A32893" s="5"/>
    </row>
    <row r="32894" spans="1:1" hidden="1">
      <c r="A32894" s="5"/>
    </row>
    <row r="32895" spans="1:1" hidden="1">
      <c r="A32895" s="5"/>
    </row>
    <row r="32896" spans="1:1" hidden="1">
      <c r="A32896" s="5"/>
    </row>
    <row r="32897" spans="1:1" hidden="1">
      <c r="A32897" s="5"/>
    </row>
    <row r="32898" spans="1:1" hidden="1">
      <c r="A32898" s="5"/>
    </row>
    <row r="32899" spans="1:1" hidden="1">
      <c r="A32899" s="5"/>
    </row>
    <row r="32900" spans="1:1" hidden="1">
      <c r="A32900" s="5"/>
    </row>
    <row r="32901" spans="1:1" hidden="1">
      <c r="A32901" s="5"/>
    </row>
    <row r="32902" spans="1:1" hidden="1">
      <c r="A32902" s="5"/>
    </row>
    <row r="32903" spans="1:1" hidden="1">
      <c r="A32903" s="5"/>
    </row>
    <row r="32904" spans="1:1" hidden="1">
      <c r="A32904" s="5"/>
    </row>
    <row r="32905" spans="1:1" hidden="1">
      <c r="A32905" s="5"/>
    </row>
    <row r="32906" spans="1:1" hidden="1">
      <c r="A32906" s="5"/>
    </row>
    <row r="32907" spans="1:1" hidden="1">
      <c r="A32907" s="5"/>
    </row>
    <row r="32908" spans="1:1" hidden="1">
      <c r="A32908" s="5"/>
    </row>
    <row r="32909" spans="1:1" hidden="1">
      <c r="A32909" s="5"/>
    </row>
    <row r="32910" spans="1:1" hidden="1">
      <c r="A32910" s="5"/>
    </row>
    <row r="32911" spans="1:1" hidden="1">
      <c r="A32911" s="5"/>
    </row>
    <row r="32912" spans="1:1" hidden="1">
      <c r="A32912" s="5"/>
    </row>
    <row r="32913" spans="1:1" hidden="1">
      <c r="A32913" s="5"/>
    </row>
    <row r="32914" spans="1:1" hidden="1">
      <c r="A32914" s="5"/>
    </row>
    <row r="32915" spans="1:1" hidden="1">
      <c r="A32915" s="5"/>
    </row>
    <row r="32916" spans="1:1" hidden="1">
      <c r="A32916" s="5"/>
    </row>
    <row r="32917" spans="1:1" hidden="1">
      <c r="A32917" s="5"/>
    </row>
    <row r="32918" spans="1:1" hidden="1">
      <c r="A32918" s="5"/>
    </row>
    <row r="32919" spans="1:1" hidden="1">
      <c r="A32919" s="5"/>
    </row>
    <row r="32920" spans="1:1" hidden="1">
      <c r="A32920" s="5"/>
    </row>
    <row r="32921" spans="1:1" hidden="1">
      <c r="A32921" s="5"/>
    </row>
    <row r="32922" spans="1:1" hidden="1">
      <c r="A32922" s="5"/>
    </row>
    <row r="32923" spans="1:1" hidden="1">
      <c r="A32923" s="5"/>
    </row>
    <row r="32924" spans="1:1" hidden="1">
      <c r="A32924" s="5"/>
    </row>
    <row r="32925" spans="1:1" hidden="1">
      <c r="A32925" s="5"/>
    </row>
    <row r="32926" spans="1:1" hidden="1">
      <c r="A32926" s="5"/>
    </row>
    <row r="32927" spans="1:1" hidden="1">
      <c r="A32927" s="5"/>
    </row>
    <row r="32928" spans="1:1" hidden="1">
      <c r="A32928" s="5"/>
    </row>
    <row r="32929" spans="1:1" hidden="1">
      <c r="A32929" s="5"/>
    </row>
    <row r="32930" spans="1:1" hidden="1">
      <c r="A32930" s="5"/>
    </row>
    <row r="32931" spans="1:1" hidden="1">
      <c r="A32931" s="5"/>
    </row>
    <row r="32932" spans="1:1" hidden="1">
      <c r="A32932" s="5"/>
    </row>
    <row r="32933" spans="1:1" hidden="1">
      <c r="A32933" s="5"/>
    </row>
    <row r="32934" spans="1:1" hidden="1">
      <c r="A32934" s="5"/>
    </row>
    <row r="32935" spans="1:1" hidden="1">
      <c r="A32935" s="5"/>
    </row>
    <row r="32936" spans="1:1" hidden="1">
      <c r="A32936" s="5"/>
    </row>
    <row r="32937" spans="1:1" hidden="1">
      <c r="A32937" s="5"/>
    </row>
    <row r="32938" spans="1:1" hidden="1">
      <c r="A32938" s="5"/>
    </row>
    <row r="32939" spans="1:1" hidden="1">
      <c r="A32939" s="5"/>
    </row>
    <row r="32940" spans="1:1" hidden="1">
      <c r="A32940" s="5"/>
    </row>
    <row r="32941" spans="1:1" hidden="1">
      <c r="A32941" s="5"/>
    </row>
    <row r="32942" spans="1:1" hidden="1">
      <c r="A32942" s="5"/>
    </row>
    <row r="32943" spans="1:1" hidden="1">
      <c r="A32943" s="5"/>
    </row>
    <row r="32944" spans="1:1" hidden="1">
      <c r="A32944" s="5"/>
    </row>
    <row r="32945" spans="1:1" hidden="1">
      <c r="A32945" s="5"/>
    </row>
    <row r="32946" spans="1:1" hidden="1">
      <c r="A32946" s="5"/>
    </row>
    <row r="32947" spans="1:1" hidden="1">
      <c r="A32947" s="5"/>
    </row>
    <row r="32948" spans="1:1" hidden="1">
      <c r="A32948" s="5"/>
    </row>
    <row r="32949" spans="1:1" hidden="1">
      <c r="A32949" s="5"/>
    </row>
    <row r="32950" spans="1:1" hidden="1">
      <c r="A32950" s="5"/>
    </row>
    <row r="32951" spans="1:1" hidden="1">
      <c r="A32951" s="5"/>
    </row>
    <row r="32952" spans="1:1" hidden="1">
      <c r="A32952" s="5"/>
    </row>
    <row r="32953" spans="1:1" hidden="1">
      <c r="A32953" s="5"/>
    </row>
    <row r="32954" spans="1:1" hidden="1">
      <c r="A32954" s="5"/>
    </row>
    <row r="32955" spans="1:1" hidden="1">
      <c r="A32955" s="5"/>
    </row>
    <row r="32956" spans="1:1" hidden="1">
      <c r="A32956" s="5"/>
    </row>
    <row r="32957" spans="1:1" hidden="1">
      <c r="A32957" s="5"/>
    </row>
    <row r="32958" spans="1:1" hidden="1">
      <c r="A32958" s="5"/>
    </row>
    <row r="32959" spans="1:1" hidden="1">
      <c r="A32959" s="5"/>
    </row>
    <row r="32960" spans="1:1" hidden="1">
      <c r="A32960" s="5"/>
    </row>
    <row r="32961" spans="1:1" hidden="1">
      <c r="A32961" s="5"/>
    </row>
    <row r="32962" spans="1:1" hidden="1">
      <c r="A32962" s="5"/>
    </row>
    <row r="32963" spans="1:1" hidden="1">
      <c r="A32963" s="5"/>
    </row>
    <row r="32964" spans="1:1" hidden="1">
      <c r="A32964" s="5"/>
    </row>
    <row r="32965" spans="1:1" hidden="1">
      <c r="A32965" s="5"/>
    </row>
    <row r="32966" spans="1:1" hidden="1">
      <c r="A32966" s="5"/>
    </row>
    <row r="32967" spans="1:1" hidden="1">
      <c r="A32967" s="5"/>
    </row>
    <row r="32968" spans="1:1" hidden="1">
      <c r="A32968" s="5"/>
    </row>
    <row r="32969" spans="1:1" hidden="1">
      <c r="A32969" s="5"/>
    </row>
    <row r="32970" spans="1:1" hidden="1">
      <c r="A32970" s="5"/>
    </row>
    <row r="32971" spans="1:1" hidden="1">
      <c r="A32971" s="5"/>
    </row>
    <row r="32972" spans="1:1" hidden="1">
      <c r="A32972" s="5"/>
    </row>
    <row r="32973" spans="1:1" hidden="1">
      <c r="A32973" s="5"/>
    </row>
    <row r="32974" spans="1:1" hidden="1">
      <c r="A32974" s="5"/>
    </row>
    <row r="32975" spans="1:1" hidden="1">
      <c r="A32975" s="5"/>
    </row>
    <row r="32976" spans="1:1" hidden="1">
      <c r="A32976" s="5"/>
    </row>
    <row r="32977" spans="1:1" hidden="1">
      <c r="A32977" s="5"/>
    </row>
    <row r="32978" spans="1:1" hidden="1">
      <c r="A32978" s="5"/>
    </row>
    <row r="32979" spans="1:1" hidden="1">
      <c r="A32979" s="5"/>
    </row>
    <row r="32980" spans="1:1" hidden="1">
      <c r="A32980" s="5"/>
    </row>
    <row r="32981" spans="1:1" hidden="1">
      <c r="A32981" s="5"/>
    </row>
    <row r="32982" spans="1:1" hidden="1">
      <c r="A32982" s="5"/>
    </row>
    <row r="32983" spans="1:1" hidden="1">
      <c r="A32983" s="5"/>
    </row>
    <row r="32984" spans="1:1" hidden="1">
      <c r="A32984" s="5"/>
    </row>
    <row r="32985" spans="1:1" hidden="1">
      <c r="A32985" s="5"/>
    </row>
    <row r="32986" spans="1:1" hidden="1">
      <c r="A32986" s="5"/>
    </row>
    <row r="32987" spans="1:1" hidden="1">
      <c r="A32987" s="5"/>
    </row>
    <row r="32988" spans="1:1" hidden="1">
      <c r="A32988" s="5"/>
    </row>
    <row r="32989" spans="1:1" hidden="1">
      <c r="A32989" s="5"/>
    </row>
    <row r="32990" spans="1:1" hidden="1">
      <c r="A32990" s="5"/>
    </row>
    <row r="32991" spans="1:1" hidden="1">
      <c r="A32991" s="5"/>
    </row>
    <row r="32992" spans="1:1" hidden="1">
      <c r="A32992" s="5"/>
    </row>
    <row r="32993" spans="1:1" hidden="1">
      <c r="A32993" s="5"/>
    </row>
    <row r="32994" spans="1:1" hidden="1">
      <c r="A32994" s="5"/>
    </row>
    <row r="32995" spans="1:1" hidden="1">
      <c r="A32995" s="5"/>
    </row>
    <row r="32996" spans="1:1" hidden="1">
      <c r="A32996" s="5"/>
    </row>
    <row r="32997" spans="1:1" hidden="1">
      <c r="A32997" s="5"/>
    </row>
    <row r="32998" spans="1:1" hidden="1">
      <c r="A32998" s="5"/>
    </row>
    <row r="32999" spans="1:1" hidden="1">
      <c r="A32999" s="5"/>
    </row>
    <row r="33000" spans="1:1" hidden="1">
      <c r="A33000" s="5"/>
    </row>
    <row r="33001" spans="1:1" hidden="1">
      <c r="A33001" s="5"/>
    </row>
    <row r="33002" spans="1:1" hidden="1">
      <c r="A33002" s="5"/>
    </row>
    <row r="33003" spans="1:1" hidden="1">
      <c r="A33003" s="5"/>
    </row>
    <row r="33004" spans="1:1" hidden="1">
      <c r="A33004" s="5"/>
    </row>
    <row r="33005" spans="1:1" hidden="1">
      <c r="A33005" s="5"/>
    </row>
    <row r="33006" spans="1:1" hidden="1">
      <c r="A33006" s="5"/>
    </row>
    <row r="33007" spans="1:1" hidden="1">
      <c r="A33007" s="5"/>
    </row>
    <row r="33008" spans="1:1" hidden="1">
      <c r="A33008" s="5"/>
    </row>
    <row r="33009" spans="1:1" hidden="1">
      <c r="A33009" s="5"/>
    </row>
    <row r="33010" spans="1:1" hidden="1">
      <c r="A33010" s="5"/>
    </row>
    <row r="33011" spans="1:1" hidden="1">
      <c r="A33011" s="5"/>
    </row>
    <row r="33012" spans="1:1" hidden="1">
      <c r="A33012" s="5"/>
    </row>
    <row r="33013" spans="1:1" hidden="1">
      <c r="A33013" s="5"/>
    </row>
    <row r="33014" spans="1:1" hidden="1">
      <c r="A33014" s="5"/>
    </row>
    <row r="33015" spans="1:1" hidden="1">
      <c r="A33015" s="5"/>
    </row>
    <row r="33016" spans="1:1" hidden="1">
      <c r="A33016" s="5"/>
    </row>
    <row r="33017" spans="1:1" hidden="1">
      <c r="A33017" s="5"/>
    </row>
    <row r="33018" spans="1:1" hidden="1">
      <c r="A33018" s="5"/>
    </row>
    <row r="33019" spans="1:1" hidden="1">
      <c r="A33019" s="5"/>
    </row>
    <row r="33020" spans="1:1" hidden="1">
      <c r="A33020" s="5"/>
    </row>
    <row r="33021" spans="1:1" hidden="1">
      <c r="A33021" s="5"/>
    </row>
    <row r="33022" spans="1:1" hidden="1">
      <c r="A33022" s="5"/>
    </row>
    <row r="33023" spans="1:1" hidden="1">
      <c r="A33023" s="5"/>
    </row>
    <row r="33024" spans="1:1" hidden="1">
      <c r="A33024" s="5"/>
    </row>
    <row r="33025" spans="1:1" hidden="1">
      <c r="A33025" s="5"/>
    </row>
    <row r="33026" spans="1:1" hidden="1">
      <c r="A33026" s="5"/>
    </row>
    <row r="33027" spans="1:1" hidden="1">
      <c r="A33027" s="5"/>
    </row>
    <row r="33028" spans="1:1" hidden="1">
      <c r="A33028" s="5"/>
    </row>
    <row r="33029" spans="1:1" hidden="1">
      <c r="A33029" s="5"/>
    </row>
    <row r="33030" spans="1:1" hidden="1">
      <c r="A33030" s="5"/>
    </row>
    <row r="33031" spans="1:1" hidden="1">
      <c r="A33031" s="5"/>
    </row>
    <row r="33032" spans="1:1" hidden="1">
      <c r="A33032" s="5"/>
    </row>
    <row r="33033" spans="1:1" hidden="1">
      <c r="A33033" s="5"/>
    </row>
    <row r="33034" spans="1:1" hidden="1">
      <c r="A33034" s="5"/>
    </row>
    <row r="33035" spans="1:1" hidden="1">
      <c r="A33035" s="5"/>
    </row>
    <row r="33036" spans="1:1" hidden="1">
      <c r="A33036" s="5"/>
    </row>
    <row r="33037" spans="1:1" hidden="1">
      <c r="A33037" s="5"/>
    </row>
    <row r="33038" spans="1:1" hidden="1">
      <c r="A33038" s="5"/>
    </row>
    <row r="33039" spans="1:1" hidden="1">
      <c r="A33039" s="5"/>
    </row>
    <row r="33040" spans="1:1" hidden="1">
      <c r="A33040" s="5"/>
    </row>
    <row r="33041" spans="1:1" hidden="1">
      <c r="A33041" s="5"/>
    </row>
    <row r="33042" spans="1:1" hidden="1">
      <c r="A33042" s="5"/>
    </row>
    <row r="33043" spans="1:1" hidden="1">
      <c r="A33043" s="5"/>
    </row>
    <row r="33044" spans="1:1" hidden="1">
      <c r="A33044" s="5"/>
    </row>
    <row r="33045" spans="1:1" hidden="1">
      <c r="A33045" s="5"/>
    </row>
    <row r="33046" spans="1:1" hidden="1">
      <c r="A33046" s="5"/>
    </row>
    <row r="33047" spans="1:1" hidden="1">
      <c r="A33047" s="5"/>
    </row>
    <row r="33048" spans="1:1" hidden="1">
      <c r="A33048" s="5"/>
    </row>
    <row r="33049" spans="1:1" hidden="1">
      <c r="A33049" s="5"/>
    </row>
    <row r="33050" spans="1:1" hidden="1">
      <c r="A33050" s="5"/>
    </row>
    <row r="33051" spans="1:1" hidden="1">
      <c r="A33051" s="5"/>
    </row>
    <row r="33052" spans="1:1" hidden="1">
      <c r="A33052" s="5"/>
    </row>
    <row r="33053" spans="1:1" hidden="1">
      <c r="A33053" s="5"/>
    </row>
    <row r="33054" spans="1:1" hidden="1">
      <c r="A33054" s="5"/>
    </row>
    <row r="33055" spans="1:1" hidden="1">
      <c r="A33055" s="5"/>
    </row>
    <row r="33056" spans="1:1" hidden="1">
      <c r="A33056" s="5"/>
    </row>
    <row r="33057" spans="1:1" hidden="1">
      <c r="A33057" s="5"/>
    </row>
    <row r="33058" spans="1:1" hidden="1">
      <c r="A33058" s="5"/>
    </row>
    <row r="33059" spans="1:1" hidden="1">
      <c r="A33059" s="5"/>
    </row>
    <row r="33060" spans="1:1" hidden="1">
      <c r="A33060" s="5"/>
    </row>
    <row r="33061" spans="1:1" hidden="1">
      <c r="A33061" s="5"/>
    </row>
    <row r="33062" spans="1:1" hidden="1">
      <c r="A33062" s="5"/>
    </row>
    <row r="33063" spans="1:1" hidden="1">
      <c r="A33063" s="5"/>
    </row>
    <row r="33064" spans="1:1" hidden="1">
      <c r="A33064" s="5"/>
    </row>
    <row r="33065" spans="1:1" hidden="1">
      <c r="A33065" s="5"/>
    </row>
    <row r="33066" spans="1:1" hidden="1">
      <c r="A33066" s="5"/>
    </row>
    <row r="33067" spans="1:1" hidden="1">
      <c r="A33067" s="5"/>
    </row>
    <row r="33068" spans="1:1" hidden="1">
      <c r="A33068" s="5"/>
    </row>
    <row r="33069" spans="1:1" hidden="1">
      <c r="A33069" s="5"/>
    </row>
    <row r="33070" spans="1:1" hidden="1">
      <c r="A33070" s="5"/>
    </row>
    <row r="33071" spans="1:1" hidden="1">
      <c r="A33071" s="5"/>
    </row>
    <row r="33072" spans="1:1" hidden="1">
      <c r="A33072" s="5"/>
    </row>
    <row r="33073" spans="1:1" hidden="1">
      <c r="A33073" s="5"/>
    </row>
    <row r="33074" spans="1:1" hidden="1">
      <c r="A33074" s="5"/>
    </row>
    <row r="33075" spans="1:1" hidden="1">
      <c r="A33075" s="5"/>
    </row>
    <row r="33076" spans="1:1" hidden="1">
      <c r="A33076" s="5"/>
    </row>
    <row r="33077" spans="1:1" hidden="1">
      <c r="A33077" s="5"/>
    </row>
    <row r="33078" spans="1:1" hidden="1">
      <c r="A33078" s="5"/>
    </row>
    <row r="33079" spans="1:1" hidden="1">
      <c r="A33079" s="5"/>
    </row>
    <row r="33080" spans="1:1" hidden="1">
      <c r="A33080" s="5"/>
    </row>
    <row r="33081" spans="1:1" hidden="1">
      <c r="A33081" s="5"/>
    </row>
    <row r="33082" spans="1:1" hidden="1">
      <c r="A33082" s="5"/>
    </row>
    <row r="33083" spans="1:1" hidden="1">
      <c r="A33083" s="5"/>
    </row>
    <row r="33084" spans="1:1" hidden="1">
      <c r="A33084" s="5"/>
    </row>
    <row r="33085" spans="1:1" hidden="1">
      <c r="A33085" s="5"/>
    </row>
    <row r="33086" spans="1:1" hidden="1">
      <c r="A33086" s="5"/>
    </row>
    <row r="33087" spans="1:1" hidden="1">
      <c r="A33087" s="5"/>
    </row>
    <row r="33088" spans="1:1" hidden="1">
      <c r="A33088" s="5"/>
    </row>
    <row r="33089" spans="1:1" hidden="1">
      <c r="A33089" s="5"/>
    </row>
    <row r="33090" spans="1:1" hidden="1">
      <c r="A33090" s="5"/>
    </row>
    <row r="33091" spans="1:1" hidden="1">
      <c r="A33091" s="5"/>
    </row>
    <row r="33092" spans="1:1" hidden="1">
      <c r="A33092" s="5"/>
    </row>
    <row r="33093" spans="1:1" hidden="1">
      <c r="A33093" s="5"/>
    </row>
    <row r="33094" spans="1:1" hidden="1">
      <c r="A33094" s="5"/>
    </row>
    <row r="33095" spans="1:1" hidden="1">
      <c r="A33095" s="5"/>
    </row>
    <row r="33096" spans="1:1" hidden="1">
      <c r="A33096" s="5"/>
    </row>
    <row r="33097" spans="1:1" hidden="1">
      <c r="A33097" s="5"/>
    </row>
    <row r="33098" spans="1:1" hidden="1">
      <c r="A33098" s="5"/>
    </row>
    <row r="33099" spans="1:1" hidden="1">
      <c r="A33099" s="5"/>
    </row>
    <row r="33100" spans="1:1" hidden="1">
      <c r="A33100" s="5"/>
    </row>
    <row r="33101" spans="1:1" hidden="1">
      <c r="A33101" s="5"/>
    </row>
    <row r="33102" spans="1:1" hidden="1">
      <c r="A33102" s="5"/>
    </row>
    <row r="33103" spans="1:1" hidden="1">
      <c r="A33103" s="5"/>
    </row>
    <row r="33104" spans="1:1" hidden="1">
      <c r="A33104" s="5"/>
    </row>
    <row r="33105" spans="1:1" hidden="1">
      <c r="A33105" s="5"/>
    </row>
    <row r="33106" spans="1:1" hidden="1">
      <c r="A33106" s="5"/>
    </row>
    <row r="33107" spans="1:1" hidden="1">
      <c r="A33107" s="5"/>
    </row>
    <row r="33108" spans="1:1" hidden="1">
      <c r="A33108" s="5"/>
    </row>
    <row r="33109" spans="1:1" hidden="1">
      <c r="A33109" s="5"/>
    </row>
    <row r="33110" spans="1:1" hidden="1">
      <c r="A33110" s="5"/>
    </row>
    <row r="33111" spans="1:1" hidden="1">
      <c r="A33111" s="5"/>
    </row>
    <row r="33112" spans="1:1" hidden="1">
      <c r="A33112" s="5"/>
    </row>
    <row r="33113" spans="1:1" hidden="1">
      <c r="A33113" s="5"/>
    </row>
    <row r="33114" spans="1:1" hidden="1">
      <c r="A33114" s="5"/>
    </row>
    <row r="33115" spans="1:1" hidden="1">
      <c r="A33115" s="5"/>
    </row>
    <row r="33116" spans="1:1" hidden="1">
      <c r="A33116" s="5"/>
    </row>
    <row r="33117" spans="1:1" hidden="1">
      <c r="A33117" s="5"/>
    </row>
    <row r="33118" spans="1:1" hidden="1">
      <c r="A33118" s="5"/>
    </row>
    <row r="33119" spans="1:1" hidden="1">
      <c r="A33119" s="5"/>
    </row>
    <row r="33120" spans="1:1" hidden="1">
      <c r="A33120" s="5"/>
    </row>
    <row r="33121" spans="1:1" hidden="1">
      <c r="A33121" s="5"/>
    </row>
    <row r="33122" spans="1:1" hidden="1">
      <c r="A33122" s="5"/>
    </row>
    <row r="33123" spans="1:1" hidden="1">
      <c r="A33123" s="5"/>
    </row>
    <row r="33124" spans="1:1" hidden="1">
      <c r="A33124" s="5"/>
    </row>
    <row r="33125" spans="1:1" hidden="1">
      <c r="A33125" s="5"/>
    </row>
    <row r="33126" spans="1:1" hidden="1">
      <c r="A33126" s="5"/>
    </row>
    <row r="33127" spans="1:1" hidden="1">
      <c r="A33127" s="5"/>
    </row>
    <row r="33128" spans="1:1" hidden="1">
      <c r="A33128" s="5"/>
    </row>
    <row r="33129" spans="1:1" hidden="1">
      <c r="A33129" s="5"/>
    </row>
    <row r="33130" spans="1:1" hidden="1">
      <c r="A33130" s="5"/>
    </row>
    <row r="33131" spans="1:1" hidden="1">
      <c r="A33131" s="5"/>
    </row>
    <row r="33132" spans="1:1" hidden="1">
      <c r="A33132" s="5"/>
    </row>
    <row r="33133" spans="1:1" hidden="1">
      <c r="A33133" s="5"/>
    </row>
    <row r="33134" spans="1:1" hidden="1">
      <c r="A33134" s="5"/>
    </row>
    <row r="33135" spans="1:1" hidden="1">
      <c r="A33135" s="5"/>
    </row>
    <row r="33136" spans="1:1" hidden="1">
      <c r="A33136" s="5"/>
    </row>
    <row r="33137" spans="1:1" hidden="1">
      <c r="A33137" s="5"/>
    </row>
    <row r="33138" spans="1:1" hidden="1">
      <c r="A33138" s="5"/>
    </row>
    <row r="33139" spans="1:1" hidden="1">
      <c r="A33139" s="5"/>
    </row>
    <row r="33140" spans="1:1" hidden="1">
      <c r="A33140" s="5"/>
    </row>
    <row r="33141" spans="1:1" hidden="1">
      <c r="A33141" s="5"/>
    </row>
    <row r="33142" spans="1:1" hidden="1">
      <c r="A33142" s="5"/>
    </row>
    <row r="33143" spans="1:1" hidden="1">
      <c r="A33143" s="5"/>
    </row>
    <row r="33144" spans="1:1" hidden="1">
      <c r="A33144" s="5"/>
    </row>
    <row r="33145" spans="1:1" hidden="1">
      <c r="A33145" s="5"/>
    </row>
    <row r="33146" spans="1:1" hidden="1">
      <c r="A33146" s="5"/>
    </row>
    <row r="33147" spans="1:1" hidden="1">
      <c r="A33147" s="5"/>
    </row>
    <row r="33148" spans="1:1" hidden="1">
      <c r="A33148" s="5"/>
    </row>
    <row r="33149" spans="1:1" hidden="1">
      <c r="A33149" s="5"/>
    </row>
    <row r="33150" spans="1:1" hidden="1">
      <c r="A33150" s="5"/>
    </row>
    <row r="33151" spans="1:1" hidden="1">
      <c r="A33151" s="5"/>
    </row>
    <row r="33152" spans="1:1" hidden="1">
      <c r="A33152" s="5"/>
    </row>
    <row r="33153" spans="1:1" hidden="1">
      <c r="A33153" s="5"/>
    </row>
    <row r="33154" spans="1:1" hidden="1">
      <c r="A33154" s="5"/>
    </row>
    <row r="33155" spans="1:1" hidden="1">
      <c r="A33155" s="5"/>
    </row>
    <row r="33156" spans="1:1" hidden="1">
      <c r="A33156" s="5"/>
    </row>
    <row r="33157" spans="1:1" hidden="1">
      <c r="A33157" s="5"/>
    </row>
    <row r="33158" spans="1:1" hidden="1">
      <c r="A33158" s="5"/>
    </row>
    <row r="33159" spans="1:1" hidden="1">
      <c r="A33159" s="5"/>
    </row>
    <row r="33160" spans="1:1" hidden="1">
      <c r="A33160" s="5"/>
    </row>
    <row r="33161" spans="1:1" hidden="1">
      <c r="A33161" s="5"/>
    </row>
    <row r="33162" spans="1:1" hidden="1">
      <c r="A33162" s="5"/>
    </row>
    <row r="33163" spans="1:1" hidden="1">
      <c r="A33163" s="5"/>
    </row>
    <row r="33164" spans="1:1" hidden="1">
      <c r="A33164" s="5"/>
    </row>
    <row r="33165" spans="1:1" hidden="1">
      <c r="A33165" s="5"/>
    </row>
    <row r="33166" spans="1:1" hidden="1">
      <c r="A33166" s="5"/>
    </row>
    <row r="33167" spans="1:1" hidden="1">
      <c r="A33167" s="5"/>
    </row>
    <row r="33168" spans="1:1" hidden="1">
      <c r="A33168" s="5"/>
    </row>
    <row r="33169" spans="1:1" hidden="1">
      <c r="A33169" s="5"/>
    </row>
    <row r="33170" spans="1:1" hidden="1">
      <c r="A33170" s="5"/>
    </row>
    <row r="33171" spans="1:1" hidden="1">
      <c r="A33171" s="5"/>
    </row>
    <row r="33172" spans="1:1" hidden="1">
      <c r="A33172" s="5"/>
    </row>
    <row r="33173" spans="1:1" hidden="1">
      <c r="A33173" s="5"/>
    </row>
    <row r="33174" spans="1:1" hidden="1">
      <c r="A33174" s="5"/>
    </row>
    <row r="33175" spans="1:1" hidden="1">
      <c r="A33175" s="5"/>
    </row>
    <row r="33176" spans="1:1" hidden="1">
      <c r="A33176" s="5"/>
    </row>
    <row r="33177" spans="1:1" hidden="1">
      <c r="A33177" s="5"/>
    </row>
    <row r="33178" spans="1:1" hidden="1">
      <c r="A33178" s="5"/>
    </row>
    <row r="33179" spans="1:1" hidden="1">
      <c r="A33179" s="5"/>
    </row>
    <row r="33180" spans="1:1" hidden="1">
      <c r="A33180" s="5"/>
    </row>
    <row r="33181" spans="1:1" hidden="1">
      <c r="A33181" s="5"/>
    </row>
    <row r="33182" spans="1:1" hidden="1">
      <c r="A33182" s="5"/>
    </row>
    <row r="33183" spans="1:1" hidden="1">
      <c r="A33183" s="5"/>
    </row>
    <row r="33184" spans="1:1" hidden="1">
      <c r="A33184" s="5"/>
    </row>
    <row r="33185" spans="1:1" hidden="1">
      <c r="A33185" s="5"/>
    </row>
    <row r="33186" spans="1:1" hidden="1">
      <c r="A33186" s="5"/>
    </row>
    <row r="33187" spans="1:1" hidden="1">
      <c r="A33187" s="5"/>
    </row>
    <row r="33188" spans="1:1" hidden="1">
      <c r="A33188" s="5"/>
    </row>
    <row r="33189" spans="1:1" hidden="1">
      <c r="A33189" s="5"/>
    </row>
    <row r="33190" spans="1:1" hidden="1">
      <c r="A33190" s="5"/>
    </row>
    <row r="33191" spans="1:1" hidden="1">
      <c r="A33191" s="5"/>
    </row>
    <row r="33192" spans="1:1" hidden="1">
      <c r="A33192" s="5"/>
    </row>
    <row r="33193" spans="1:1" hidden="1">
      <c r="A33193" s="5"/>
    </row>
    <row r="33194" spans="1:1" hidden="1">
      <c r="A33194" s="5"/>
    </row>
    <row r="33195" spans="1:1" hidden="1">
      <c r="A33195" s="5"/>
    </row>
    <row r="33196" spans="1:1" hidden="1">
      <c r="A33196" s="5"/>
    </row>
    <row r="33197" spans="1:1" hidden="1">
      <c r="A33197" s="5"/>
    </row>
    <row r="33198" spans="1:1" hidden="1">
      <c r="A33198" s="5"/>
    </row>
    <row r="33199" spans="1:1" hidden="1">
      <c r="A33199" s="5"/>
    </row>
    <row r="33200" spans="1:1" hidden="1">
      <c r="A33200" s="5"/>
    </row>
    <row r="33201" spans="1:1" hidden="1">
      <c r="A33201" s="5"/>
    </row>
    <row r="33202" spans="1:1" hidden="1">
      <c r="A33202" s="5"/>
    </row>
    <row r="33203" spans="1:1" hidden="1">
      <c r="A33203" s="5"/>
    </row>
    <row r="33204" spans="1:1" hidden="1">
      <c r="A33204" s="5"/>
    </row>
    <row r="33205" spans="1:1" hidden="1">
      <c r="A33205" s="5"/>
    </row>
    <row r="33206" spans="1:1" hidden="1">
      <c r="A33206" s="5"/>
    </row>
    <row r="33207" spans="1:1" hidden="1">
      <c r="A33207" s="5"/>
    </row>
    <row r="33208" spans="1:1" hidden="1">
      <c r="A33208" s="5"/>
    </row>
    <row r="33209" spans="1:1" hidden="1">
      <c r="A33209" s="5"/>
    </row>
    <row r="33210" spans="1:1" hidden="1">
      <c r="A33210" s="5"/>
    </row>
    <row r="33211" spans="1:1" hidden="1">
      <c r="A33211" s="5"/>
    </row>
    <row r="33212" spans="1:1" hidden="1">
      <c r="A33212" s="5"/>
    </row>
    <row r="33213" spans="1:1" hidden="1">
      <c r="A33213" s="5"/>
    </row>
    <row r="33214" spans="1:1" hidden="1">
      <c r="A33214" s="5"/>
    </row>
    <row r="33215" spans="1:1" hidden="1">
      <c r="A33215" s="5"/>
    </row>
    <row r="33216" spans="1:1" hidden="1">
      <c r="A33216" s="5"/>
    </row>
    <row r="33217" spans="1:1" hidden="1">
      <c r="A33217" s="5"/>
    </row>
    <row r="33218" spans="1:1" hidden="1">
      <c r="A33218" s="5"/>
    </row>
    <row r="33219" spans="1:1" hidden="1">
      <c r="A33219" s="5"/>
    </row>
    <row r="33220" spans="1:1" hidden="1">
      <c r="A33220" s="5"/>
    </row>
    <row r="33221" spans="1:1" hidden="1">
      <c r="A33221" s="5"/>
    </row>
    <row r="33222" spans="1:1" hidden="1">
      <c r="A33222" s="5"/>
    </row>
    <row r="33223" spans="1:1" hidden="1">
      <c r="A33223" s="5"/>
    </row>
    <row r="33224" spans="1:1" hidden="1">
      <c r="A33224" s="5"/>
    </row>
    <row r="33225" spans="1:1" hidden="1">
      <c r="A33225" s="5"/>
    </row>
    <row r="33226" spans="1:1" hidden="1">
      <c r="A33226" s="5"/>
    </row>
    <row r="33227" spans="1:1" hidden="1">
      <c r="A33227" s="5"/>
    </row>
    <row r="33228" spans="1:1" hidden="1">
      <c r="A33228" s="5"/>
    </row>
    <row r="33229" spans="1:1" hidden="1">
      <c r="A33229" s="5"/>
    </row>
    <row r="33230" spans="1:1" hidden="1">
      <c r="A33230" s="5"/>
    </row>
    <row r="33231" spans="1:1" hidden="1">
      <c r="A33231" s="5"/>
    </row>
    <row r="33232" spans="1:1" hidden="1">
      <c r="A33232" s="5"/>
    </row>
    <row r="33233" spans="1:1" hidden="1">
      <c r="A33233" s="5"/>
    </row>
    <row r="33234" spans="1:1" hidden="1">
      <c r="A33234" s="5"/>
    </row>
    <row r="33235" spans="1:1" hidden="1">
      <c r="A33235" s="5"/>
    </row>
    <row r="33236" spans="1:1" hidden="1">
      <c r="A33236" s="5"/>
    </row>
    <row r="33237" spans="1:1" hidden="1">
      <c r="A33237" s="5"/>
    </row>
    <row r="33238" spans="1:1" hidden="1">
      <c r="A33238" s="5"/>
    </row>
    <row r="33239" spans="1:1" hidden="1">
      <c r="A33239" s="5"/>
    </row>
    <row r="33240" spans="1:1" hidden="1">
      <c r="A33240" s="5"/>
    </row>
    <row r="33241" spans="1:1" hidden="1">
      <c r="A33241" s="5"/>
    </row>
    <row r="33242" spans="1:1" hidden="1">
      <c r="A33242" s="5"/>
    </row>
    <row r="33243" spans="1:1" hidden="1">
      <c r="A33243" s="5"/>
    </row>
    <row r="33244" spans="1:1" hidden="1">
      <c r="A33244" s="5"/>
    </row>
    <row r="33245" spans="1:1" hidden="1">
      <c r="A33245" s="5"/>
    </row>
    <row r="33246" spans="1:1" hidden="1">
      <c r="A33246" s="5"/>
    </row>
    <row r="33247" spans="1:1" hidden="1">
      <c r="A33247" s="5"/>
    </row>
    <row r="33248" spans="1:1" hidden="1">
      <c r="A33248" s="5"/>
    </row>
    <row r="33249" spans="1:1" hidden="1">
      <c r="A33249" s="5"/>
    </row>
    <row r="33250" spans="1:1" hidden="1">
      <c r="A33250" s="5"/>
    </row>
    <row r="33251" spans="1:1" hidden="1">
      <c r="A33251" s="5"/>
    </row>
    <row r="33252" spans="1:1" hidden="1">
      <c r="A33252" s="5"/>
    </row>
    <row r="33253" spans="1:1" hidden="1">
      <c r="A33253" s="5"/>
    </row>
    <row r="33254" spans="1:1" hidden="1">
      <c r="A33254" s="5"/>
    </row>
    <row r="33255" spans="1:1" hidden="1">
      <c r="A33255" s="5"/>
    </row>
    <row r="33256" spans="1:1" hidden="1">
      <c r="A33256" s="5"/>
    </row>
    <row r="33257" spans="1:1" hidden="1">
      <c r="A33257" s="5"/>
    </row>
    <row r="33258" spans="1:1" hidden="1">
      <c r="A33258" s="5"/>
    </row>
    <row r="33259" spans="1:1" hidden="1">
      <c r="A33259" s="5"/>
    </row>
    <row r="33260" spans="1:1" hidden="1">
      <c r="A33260" s="5"/>
    </row>
    <row r="33261" spans="1:1" hidden="1">
      <c r="A33261" s="5"/>
    </row>
    <row r="33262" spans="1:1" hidden="1">
      <c r="A33262" s="5"/>
    </row>
    <row r="33263" spans="1:1" hidden="1">
      <c r="A33263" s="5"/>
    </row>
    <row r="33264" spans="1:1" hidden="1">
      <c r="A33264" s="5"/>
    </row>
    <row r="33265" spans="1:1" hidden="1">
      <c r="A33265" s="5"/>
    </row>
    <row r="33266" spans="1:1" hidden="1">
      <c r="A33266" s="5"/>
    </row>
    <row r="33267" spans="1:1" hidden="1">
      <c r="A33267" s="5"/>
    </row>
    <row r="33268" spans="1:1" hidden="1">
      <c r="A33268" s="5"/>
    </row>
    <row r="33269" spans="1:1" hidden="1">
      <c r="A33269" s="5"/>
    </row>
    <row r="33270" spans="1:1" hidden="1">
      <c r="A33270" s="5"/>
    </row>
    <row r="33271" spans="1:1" hidden="1">
      <c r="A33271" s="5"/>
    </row>
    <row r="33272" spans="1:1" hidden="1">
      <c r="A33272" s="5"/>
    </row>
    <row r="33273" spans="1:1" hidden="1">
      <c r="A33273" s="5"/>
    </row>
    <row r="33274" spans="1:1" hidden="1">
      <c r="A33274" s="5"/>
    </row>
    <row r="33275" spans="1:1" hidden="1">
      <c r="A33275" s="5"/>
    </row>
    <row r="33276" spans="1:1" hidden="1">
      <c r="A33276" s="5"/>
    </row>
    <row r="33277" spans="1:1" hidden="1">
      <c r="A33277" s="5"/>
    </row>
    <row r="33278" spans="1:1" hidden="1">
      <c r="A33278" s="5"/>
    </row>
    <row r="33279" spans="1:1" hidden="1">
      <c r="A33279" s="5"/>
    </row>
    <row r="33280" spans="1:1" hidden="1">
      <c r="A33280" s="5"/>
    </row>
    <row r="33281" spans="1:1" hidden="1">
      <c r="A33281" s="5"/>
    </row>
    <row r="33282" spans="1:1" hidden="1">
      <c r="A33282" s="5"/>
    </row>
    <row r="33283" spans="1:1" hidden="1">
      <c r="A33283" s="5"/>
    </row>
    <row r="33284" spans="1:1" hidden="1">
      <c r="A33284" s="5"/>
    </row>
    <row r="33285" spans="1:1" hidden="1">
      <c r="A33285" s="5"/>
    </row>
    <row r="33286" spans="1:1" hidden="1">
      <c r="A33286" s="5"/>
    </row>
    <row r="33287" spans="1:1" hidden="1">
      <c r="A33287" s="5"/>
    </row>
    <row r="33288" spans="1:1" hidden="1">
      <c r="A33288" s="5"/>
    </row>
    <row r="33289" spans="1:1" hidden="1">
      <c r="A33289" s="5"/>
    </row>
    <row r="33290" spans="1:1" hidden="1">
      <c r="A33290" s="5"/>
    </row>
    <row r="33291" spans="1:1" hidden="1">
      <c r="A33291" s="5"/>
    </row>
    <row r="33292" spans="1:1" hidden="1">
      <c r="A33292" s="5"/>
    </row>
    <row r="33293" spans="1:1" hidden="1">
      <c r="A33293" s="5"/>
    </row>
    <row r="33294" spans="1:1" hidden="1">
      <c r="A33294" s="5"/>
    </row>
    <row r="33295" spans="1:1" hidden="1">
      <c r="A33295" s="5"/>
    </row>
    <row r="33296" spans="1:1" hidden="1">
      <c r="A33296" s="5"/>
    </row>
    <row r="33297" spans="1:1" hidden="1">
      <c r="A33297" s="5"/>
    </row>
    <row r="33298" spans="1:1" hidden="1">
      <c r="A33298" s="5"/>
    </row>
    <row r="33299" spans="1:1" hidden="1">
      <c r="A33299" s="5"/>
    </row>
    <row r="33300" spans="1:1" hidden="1">
      <c r="A33300" s="5"/>
    </row>
    <row r="33301" spans="1:1" hidden="1">
      <c r="A33301" s="5"/>
    </row>
    <row r="33302" spans="1:1" hidden="1">
      <c r="A33302" s="5"/>
    </row>
    <row r="33303" spans="1:1" hidden="1">
      <c r="A33303" s="5"/>
    </row>
    <row r="33304" spans="1:1" hidden="1">
      <c r="A33304" s="5"/>
    </row>
    <row r="33305" spans="1:1" hidden="1">
      <c r="A33305" s="5"/>
    </row>
    <row r="33306" spans="1:1" hidden="1">
      <c r="A33306" s="5"/>
    </row>
    <row r="33307" spans="1:1" hidden="1">
      <c r="A33307" s="5"/>
    </row>
    <row r="33308" spans="1:1" hidden="1">
      <c r="A33308" s="5"/>
    </row>
    <row r="33309" spans="1:1" hidden="1">
      <c r="A33309" s="5"/>
    </row>
    <row r="33310" spans="1:1" hidden="1">
      <c r="A33310" s="5"/>
    </row>
    <row r="33311" spans="1:1" hidden="1">
      <c r="A33311" s="5"/>
    </row>
    <row r="33312" spans="1:1" hidden="1">
      <c r="A33312" s="5"/>
    </row>
    <row r="33313" spans="1:1" hidden="1">
      <c r="A33313" s="5"/>
    </row>
    <row r="33314" spans="1:1" hidden="1">
      <c r="A33314" s="5"/>
    </row>
    <row r="33315" spans="1:1" hidden="1">
      <c r="A33315" s="5"/>
    </row>
    <row r="33316" spans="1:1" hidden="1">
      <c r="A33316" s="5"/>
    </row>
    <row r="33317" spans="1:1" hidden="1">
      <c r="A33317" s="5"/>
    </row>
    <row r="33318" spans="1:1" hidden="1">
      <c r="A33318" s="5"/>
    </row>
    <row r="33319" spans="1:1" hidden="1">
      <c r="A33319" s="5"/>
    </row>
    <row r="33320" spans="1:1" hidden="1">
      <c r="A33320" s="5"/>
    </row>
    <row r="33321" spans="1:1" hidden="1">
      <c r="A33321" s="5"/>
    </row>
    <row r="33322" spans="1:1" hidden="1">
      <c r="A33322" s="5"/>
    </row>
    <row r="33323" spans="1:1" hidden="1">
      <c r="A33323" s="5"/>
    </row>
    <row r="33324" spans="1:1" hidden="1">
      <c r="A33324" s="5"/>
    </row>
    <row r="33325" spans="1:1" hidden="1">
      <c r="A33325" s="5"/>
    </row>
    <row r="33326" spans="1:1" hidden="1">
      <c r="A33326" s="5"/>
    </row>
    <row r="33327" spans="1:1" hidden="1">
      <c r="A33327" s="5"/>
    </row>
    <row r="33328" spans="1:1" hidden="1">
      <c r="A33328" s="5"/>
    </row>
    <row r="33329" spans="1:1" hidden="1">
      <c r="A33329" s="5"/>
    </row>
    <row r="33330" spans="1:1" hidden="1">
      <c r="A33330" s="5"/>
    </row>
    <row r="33331" spans="1:1" hidden="1">
      <c r="A33331" s="5"/>
    </row>
    <row r="33332" spans="1:1" hidden="1">
      <c r="A33332" s="5"/>
    </row>
    <row r="33333" spans="1:1" hidden="1">
      <c r="A33333" s="5"/>
    </row>
    <row r="33334" spans="1:1" hidden="1">
      <c r="A33334" s="5"/>
    </row>
    <row r="33335" spans="1:1" hidden="1">
      <c r="A33335" s="5"/>
    </row>
    <row r="33336" spans="1:1" hidden="1">
      <c r="A33336" s="5"/>
    </row>
    <row r="33337" spans="1:1" hidden="1">
      <c r="A33337" s="5"/>
    </row>
    <row r="33338" spans="1:1" hidden="1">
      <c r="A33338" s="5"/>
    </row>
    <row r="33339" spans="1:1" hidden="1">
      <c r="A33339" s="5"/>
    </row>
    <row r="33340" spans="1:1" hidden="1">
      <c r="A33340" s="5"/>
    </row>
    <row r="33341" spans="1:1" hidden="1">
      <c r="A33341" s="5"/>
    </row>
    <row r="33342" spans="1:1" hidden="1">
      <c r="A33342" s="5"/>
    </row>
    <row r="33343" spans="1:1" hidden="1">
      <c r="A33343" s="5"/>
    </row>
    <row r="33344" spans="1:1" hidden="1">
      <c r="A33344" s="5"/>
    </row>
    <row r="33345" spans="1:1" hidden="1">
      <c r="A33345" s="5"/>
    </row>
    <row r="33346" spans="1:1" hidden="1">
      <c r="A33346" s="5"/>
    </row>
    <row r="33347" spans="1:1" hidden="1">
      <c r="A33347" s="5"/>
    </row>
    <row r="33348" spans="1:1" hidden="1">
      <c r="A33348" s="5"/>
    </row>
    <row r="33349" spans="1:1" hidden="1">
      <c r="A33349" s="5"/>
    </row>
    <row r="33350" spans="1:1" hidden="1">
      <c r="A33350" s="5"/>
    </row>
    <row r="33351" spans="1:1" hidden="1">
      <c r="A33351" s="5"/>
    </row>
    <row r="33352" spans="1:1" hidden="1">
      <c r="A33352" s="5"/>
    </row>
    <row r="33353" spans="1:1" hidden="1">
      <c r="A33353" s="5"/>
    </row>
    <row r="33354" spans="1:1" hidden="1">
      <c r="A33354" s="5"/>
    </row>
    <row r="33355" spans="1:1" hidden="1">
      <c r="A33355" s="5"/>
    </row>
    <row r="33356" spans="1:1" hidden="1">
      <c r="A33356" s="5"/>
    </row>
    <row r="33357" spans="1:1" hidden="1">
      <c r="A33357" s="5"/>
    </row>
    <row r="33358" spans="1:1" hidden="1">
      <c r="A33358" s="5"/>
    </row>
    <row r="33359" spans="1:1" hidden="1">
      <c r="A33359" s="5"/>
    </row>
    <row r="33360" spans="1:1" hidden="1">
      <c r="A33360" s="5"/>
    </row>
    <row r="33361" spans="1:1" hidden="1">
      <c r="A33361" s="5"/>
    </row>
    <row r="33362" spans="1:1" hidden="1">
      <c r="A33362" s="5"/>
    </row>
    <row r="33363" spans="1:1" hidden="1">
      <c r="A33363" s="5"/>
    </row>
    <row r="33364" spans="1:1" hidden="1">
      <c r="A33364" s="5"/>
    </row>
    <row r="33365" spans="1:1" hidden="1">
      <c r="A33365" s="5"/>
    </row>
    <row r="33366" spans="1:1" hidden="1">
      <c r="A33366" s="5"/>
    </row>
    <row r="33367" spans="1:1" hidden="1">
      <c r="A33367" s="5"/>
    </row>
    <row r="33368" spans="1:1" hidden="1">
      <c r="A33368" s="5"/>
    </row>
    <row r="33369" spans="1:1" hidden="1">
      <c r="A33369" s="5"/>
    </row>
    <row r="33370" spans="1:1" hidden="1">
      <c r="A33370" s="5"/>
    </row>
    <row r="33371" spans="1:1" hidden="1">
      <c r="A33371" s="5"/>
    </row>
    <row r="33372" spans="1:1" hidden="1">
      <c r="A33372" s="5"/>
    </row>
    <row r="33373" spans="1:1" hidden="1">
      <c r="A33373" s="5"/>
    </row>
    <row r="33374" spans="1:1" hidden="1">
      <c r="A33374" s="5"/>
    </row>
    <row r="33375" spans="1:1" hidden="1">
      <c r="A33375" s="5"/>
    </row>
    <row r="33376" spans="1:1" hidden="1">
      <c r="A33376" s="5"/>
    </row>
    <row r="33377" spans="1:1" hidden="1">
      <c r="A33377" s="5"/>
    </row>
    <row r="33378" spans="1:1" hidden="1">
      <c r="A33378" s="5"/>
    </row>
    <row r="33379" spans="1:1" hidden="1">
      <c r="A33379" s="5"/>
    </row>
    <row r="33380" spans="1:1" hidden="1">
      <c r="A33380" s="5"/>
    </row>
    <row r="33381" spans="1:1" hidden="1">
      <c r="A33381" s="5"/>
    </row>
    <row r="33382" spans="1:1" hidden="1">
      <c r="A33382" s="5"/>
    </row>
    <row r="33383" spans="1:1" hidden="1">
      <c r="A33383" s="5"/>
    </row>
    <row r="33384" spans="1:1" hidden="1">
      <c r="A33384" s="5"/>
    </row>
    <row r="33385" spans="1:1" hidden="1">
      <c r="A33385" s="5"/>
    </row>
    <row r="33386" spans="1:1" hidden="1">
      <c r="A33386" s="5"/>
    </row>
    <row r="33387" spans="1:1" hidden="1">
      <c r="A33387" s="5"/>
    </row>
    <row r="33388" spans="1:1" hidden="1">
      <c r="A33388" s="5"/>
    </row>
    <row r="33389" spans="1:1" hidden="1">
      <c r="A33389" s="5"/>
    </row>
    <row r="33390" spans="1:1" hidden="1">
      <c r="A33390" s="5"/>
    </row>
    <row r="33391" spans="1:1" hidden="1">
      <c r="A33391" s="5"/>
    </row>
    <row r="33392" spans="1:1" hidden="1">
      <c r="A33392" s="5"/>
    </row>
    <row r="33393" spans="1:1" hidden="1">
      <c r="A33393" s="5"/>
    </row>
    <row r="33394" spans="1:1" hidden="1">
      <c r="A33394" s="5"/>
    </row>
    <row r="33395" spans="1:1" hidden="1">
      <c r="A33395" s="5"/>
    </row>
    <row r="33396" spans="1:1" hidden="1">
      <c r="A33396" s="5"/>
    </row>
    <row r="33397" spans="1:1" hidden="1">
      <c r="A33397" s="5"/>
    </row>
    <row r="33398" spans="1:1" hidden="1">
      <c r="A33398" s="5"/>
    </row>
    <row r="33399" spans="1:1" hidden="1">
      <c r="A33399" s="5"/>
    </row>
    <row r="33400" spans="1:1" hidden="1">
      <c r="A33400" s="5"/>
    </row>
    <row r="33401" spans="1:1" hidden="1">
      <c r="A33401" s="5"/>
    </row>
    <row r="33402" spans="1:1" hidden="1">
      <c r="A33402" s="5"/>
    </row>
    <row r="33403" spans="1:1" hidden="1">
      <c r="A33403" s="5"/>
    </row>
    <row r="33404" spans="1:1" hidden="1">
      <c r="A33404" s="5"/>
    </row>
    <row r="33405" spans="1:1" hidden="1">
      <c r="A33405" s="5"/>
    </row>
    <row r="33406" spans="1:1" hidden="1">
      <c r="A33406" s="5"/>
    </row>
    <row r="33407" spans="1:1" hidden="1">
      <c r="A33407" s="5"/>
    </row>
    <row r="33408" spans="1:1" hidden="1">
      <c r="A33408" s="5"/>
    </row>
    <row r="33409" spans="1:1" hidden="1">
      <c r="A33409" s="5"/>
    </row>
    <row r="33410" spans="1:1" hidden="1">
      <c r="A33410" s="5"/>
    </row>
    <row r="33411" spans="1:1" hidden="1">
      <c r="A33411" s="5"/>
    </row>
    <row r="33412" spans="1:1" hidden="1">
      <c r="A33412" s="5"/>
    </row>
    <row r="33413" spans="1:1" hidden="1">
      <c r="A33413" s="5"/>
    </row>
    <row r="33414" spans="1:1" hidden="1">
      <c r="A33414" s="5"/>
    </row>
    <row r="33415" spans="1:1" hidden="1">
      <c r="A33415" s="5"/>
    </row>
    <row r="33416" spans="1:1" hidden="1">
      <c r="A33416" s="5"/>
    </row>
    <row r="33417" spans="1:1" hidden="1">
      <c r="A33417" s="5"/>
    </row>
    <row r="33418" spans="1:1" hidden="1">
      <c r="A33418" s="5"/>
    </row>
    <row r="33419" spans="1:1" hidden="1">
      <c r="A33419" s="5"/>
    </row>
    <row r="33420" spans="1:1" hidden="1">
      <c r="A33420" s="5"/>
    </row>
    <row r="33421" spans="1:1" hidden="1">
      <c r="A33421" s="5"/>
    </row>
    <row r="33422" spans="1:1" hidden="1">
      <c r="A33422" s="5"/>
    </row>
    <row r="33423" spans="1:1" hidden="1">
      <c r="A33423" s="5"/>
    </row>
    <row r="33424" spans="1:1" hidden="1">
      <c r="A33424" s="5"/>
    </row>
    <row r="33425" spans="1:1" hidden="1">
      <c r="A33425" s="5"/>
    </row>
    <row r="33426" spans="1:1" hidden="1">
      <c r="A33426" s="5"/>
    </row>
    <row r="33427" spans="1:1" hidden="1">
      <c r="A33427" s="5"/>
    </row>
    <row r="33428" spans="1:1" hidden="1">
      <c r="A33428" s="5"/>
    </row>
    <row r="33429" spans="1:1" hidden="1">
      <c r="A33429" s="5"/>
    </row>
    <row r="33430" spans="1:1" hidden="1">
      <c r="A33430" s="5"/>
    </row>
    <row r="33431" spans="1:1" hidden="1">
      <c r="A33431" s="5"/>
    </row>
    <row r="33432" spans="1:1" hidden="1">
      <c r="A33432" s="5"/>
    </row>
    <row r="33433" spans="1:1" hidden="1">
      <c r="A33433" s="5"/>
    </row>
    <row r="33434" spans="1:1" hidden="1">
      <c r="A33434" s="5"/>
    </row>
    <row r="33435" spans="1:1" hidden="1">
      <c r="A33435" s="5"/>
    </row>
    <row r="33436" spans="1:1" hidden="1">
      <c r="A33436" s="5"/>
    </row>
    <row r="33437" spans="1:1" hidden="1">
      <c r="A33437" s="5"/>
    </row>
    <row r="33438" spans="1:1" hidden="1">
      <c r="A33438" s="5"/>
    </row>
    <row r="33439" spans="1:1" hidden="1">
      <c r="A33439" s="5"/>
    </row>
    <row r="33440" spans="1:1" hidden="1">
      <c r="A33440" s="5"/>
    </row>
    <row r="33441" spans="1:1" hidden="1">
      <c r="A33441" s="5"/>
    </row>
    <row r="33442" spans="1:1" hidden="1">
      <c r="A33442" s="5"/>
    </row>
    <row r="33443" spans="1:1" hidden="1">
      <c r="A33443" s="5"/>
    </row>
    <row r="33444" spans="1:1" hidden="1">
      <c r="A33444" s="5"/>
    </row>
    <row r="33445" spans="1:1" hidden="1">
      <c r="A33445" s="5"/>
    </row>
    <row r="33446" spans="1:1" hidden="1">
      <c r="A33446" s="5"/>
    </row>
    <row r="33447" spans="1:1" hidden="1">
      <c r="A33447" s="5"/>
    </row>
    <row r="33448" spans="1:1" hidden="1">
      <c r="A33448" s="5"/>
    </row>
    <row r="33449" spans="1:1" hidden="1">
      <c r="A33449" s="5"/>
    </row>
    <row r="33450" spans="1:1" hidden="1">
      <c r="A33450" s="5"/>
    </row>
    <row r="33451" spans="1:1" hidden="1">
      <c r="A33451" s="5"/>
    </row>
    <row r="33452" spans="1:1" hidden="1">
      <c r="A33452" s="5"/>
    </row>
    <row r="33453" spans="1:1" hidden="1">
      <c r="A33453" s="5"/>
    </row>
    <row r="33454" spans="1:1" hidden="1">
      <c r="A33454" s="5"/>
    </row>
    <row r="33455" spans="1:1" hidden="1">
      <c r="A33455" s="5"/>
    </row>
    <row r="33456" spans="1:1" hidden="1">
      <c r="A33456" s="5"/>
    </row>
    <row r="33457" spans="1:1" hidden="1">
      <c r="A33457" s="5"/>
    </row>
    <row r="33458" spans="1:1" hidden="1">
      <c r="A33458" s="5"/>
    </row>
    <row r="33459" spans="1:1" hidden="1">
      <c r="A33459" s="5"/>
    </row>
    <row r="33460" spans="1:1" hidden="1">
      <c r="A33460" s="5"/>
    </row>
    <row r="33461" spans="1:1" hidden="1">
      <c r="A33461" s="5"/>
    </row>
    <row r="33462" spans="1:1" hidden="1">
      <c r="A33462" s="5"/>
    </row>
    <row r="33463" spans="1:1" hidden="1">
      <c r="A33463" s="5"/>
    </row>
    <row r="33464" spans="1:1" hidden="1">
      <c r="A33464" s="5"/>
    </row>
    <row r="33465" spans="1:1" hidden="1">
      <c r="A33465" s="5"/>
    </row>
    <row r="33466" spans="1:1" hidden="1">
      <c r="A33466" s="5"/>
    </row>
    <row r="33467" spans="1:1" hidden="1">
      <c r="A33467" s="5"/>
    </row>
    <row r="33468" spans="1:1" hidden="1">
      <c r="A33468" s="5"/>
    </row>
    <row r="33469" spans="1:1" hidden="1">
      <c r="A33469" s="5"/>
    </row>
    <row r="33470" spans="1:1" hidden="1">
      <c r="A33470" s="5"/>
    </row>
    <row r="33471" spans="1:1" hidden="1">
      <c r="A33471" s="5"/>
    </row>
    <row r="33472" spans="1:1" hidden="1">
      <c r="A33472" s="5"/>
    </row>
    <row r="33473" spans="1:1" hidden="1">
      <c r="A33473" s="5"/>
    </row>
    <row r="33474" spans="1:1" hidden="1">
      <c r="A33474" s="5"/>
    </row>
    <row r="33475" spans="1:1" hidden="1">
      <c r="A33475" s="5"/>
    </row>
    <row r="33476" spans="1:1" hidden="1">
      <c r="A33476" s="5"/>
    </row>
    <row r="33477" spans="1:1" hidden="1">
      <c r="A33477" s="5"/>
    </row>
    <row r="33478" spans="1:1" hidden="1">
      <c r="A33478" s="5"/>
    </row>
    <row r="33479" spans="1:1" hidden="1">
      <c r="A33479" s="5"/>
    </row>
    <row r="33480" spans="1:1" hidden="1">
      <c r="A33480" s="5"/>
    </row>
    <row r="33481" spans="1:1" hidden="1">
      <c r="A33481" s="5"/>
    </row>
    <row r="33482" spans="1:1" hidden="1">
      <c r="A33482" s="5"/>
    </row>
    <row r="33483" spans="1:1" hidden="1">
      <c r="A33483" s="5"/>
    </row>
    <row r="33484" spans="1:1" hidden="1">
      <c r="A33484" s="5"/>
    </row>
    <row r="33485" spans="1:1" hidden="1">
      <c r="A33485" s="5"/>
    </row>
    <row r="33486" spans="1:1" hidden="1">
      <c r="A33486" s="5"/>
    </row>
    <row r="33487" spans="1:1" hidden="1">
      <c r="A33487" s="5"/>
    </row>
    <row r="33488" spans="1:1" hidden="1">
      <c r="A33488" s="5"/>
    </row>
    <row r="33489" spans="1:1" hidden="1">
      <c r="A33489" s="5"/>
    </row>
    <row r="33490" spans="1:1" hidden="1">
      <c r="A33490" s="5"/>
    </row>
    <row r="33491" spans="1:1" hidden="1">
      <c r="A33491" s="5"/>
    </row>
    <row r="33492" spans="1:1" hidden="1">
      <c r="A33492" s="5"/>
    </row>
    <row r="33493" spans="1:1" hidden="1">
      <c r="A33493" s="5"/>
    </row>
    <row r="33494" spans="1:1" hidden="1">
      <c r="A33494" s="5"/>
    </row>
    <row r="33495" spans="1:1" hidden="1">
      <c r="A33495" s="5"/>
    </row>
    <row r="33496" spans="1:1" hidden="1">
      <c r="A33496" s="5"/>
    </row>
    <row r="33497" spans="1:1" hidden="1">
      <c r="A33497" s="5"/>
    </row>
    <row r="33498" spans="1:1" hidden="1">
      <c r="A33498" s="5"/>
    </row>
    <row r="33499" spans="1:1" hidden="1">
      <c r="A33499" s="5"/>
    </row>
    <row r="33500" spans="1:1" hidden="1">
      <c r="A33500" s="5"/>
    </row>
    <row r="33501" spans="1:1" hidden="1">
      <c r="A33501" s="5"/>
    </row>
    <row r="33502" spans="1:1" hidden="1">
      <c r="A33502" s="5"/>
    </row>
    <row r="33503" spans="1:1" hidden="1">
      <c r="A33503" s="5"/>
    </row>
    <row r="33504" spans="1:1" hidden="1">
      <c r="A33504" s="5"/>
    </row>
    <row r="33505" spans="1:1" hidden="1">
      <c r="A33505" s="5"/>
    </row>
    <row r="33506" spans="1:1" hidden="1">
      <c r="A33506" s="5"/>
    </row>
    <row r="33507" spans="1:1" hidden="1">
      <c r="A33507" s="5"/>
    </row>
    <row r="33508" spans="1:1" hidden="1">
      <c r="A33508" s="5"/>
    </row>
    <row r="33509" spans="1:1" hidden="1">
      <c r="A33509" s="5"/>
    </row>
    <row r="33510" spans="1:1" hidden="1">
      <c r="A33510" s="5"/>
    </row>
    <row r="33511" spans="1:1" hidden="1">
      <c r="A33511" s="5"/>
    </row>
    <row r="33512" spans="1:1" hidden="1">
      <c r="A33512" s="5"/>
    </row>
    <row r="33513" spans="1:1" hidden="1">
      <c r="A33513" s="5"/>
    </row>
    <row r="33514" spans="1:1" hidden="1">
      <c r="A33514" s="5"/>
    </row>
    <row r="33515" spans="1:1" hidden="1">
      <c r="A33515" s="5"/>
    </row>
    <row r="33516" spans="1:1" hidden="1">
      <c r="A33516" s="5"/>
    </row>
    <row r="33517" spans="1:1" hidden="1">
      <c r="A33517" s="5"/>
    </row>
    <row r="33518" spans="1:1" hidden="1">
      <c r="A33518" s="5"/>
    </row>
    <row r="33519" spans="1:1" hidden="1">
      <c r="A33519" s="5"/>
    </row>
    <row r="33520" spans="1:1" hidden="1">
      <c r="A33520" s="5"/>
    </row>
    <row r="33521" spans="1:1" hidden="1">
      <c r="A33521" s="5"/>
    </row>
    <row r="33522" spans="1:1" hidden="1">
      <c r="A33522" s="5"/>
    </row>
    <row r="33523" spans="1:1" hidden="1">
      <c r="A33523" s="5"/>
    </row>
    <row r="33524" spans="1:1" hidden="1">
      <c r="A33524" s="5"/>
    </row>
    <row r="33525" spans="1:1" hidden="1">
      <c r="A33525" s="5"/>
    </row>
    <row r="33526" spans="1:1" hidden="1">
      <c r="A33526" s="5"/>
    </row>
    <row r="33527" spans="1:1" hidden="1">
      <c r="A33527" s="5"/>
    </row>
    <row r="33528" spans="1:1" hidden="1">
      <c r="A33528" s="5"/>
    </row>
    <row r="33529" spans="1:1" hidden="1">
      <c r="A33529" s="5"/>
    </row>
    <row r="33530" spans="1:1" hidden="1">
      <c r="A33530" s="5"/>
    </row>
    <row r="33531" spans="1:1" hidden="1">
      <c r="A33531" s="5"/>
    </row>
    <row r="33532" spans="1:1" hidden="1">
      <c r="A33532" s="5"/>
    </row>
    <row r="33533" spans="1:1" hidden="1">
      <c r="A33533" s="5"/>
    </row>
    <row r="33534" spans="1:1" hidden="1">
      <c r="A33534" s="5"/>
    </row>
    <row r="33535" spans="1:1" hidden="1">
      <c r="A33535" s="5"/>
    </row>
    <row r="33536" spans="1:1" hidden="1">
      <c r="A33536" s="5"/>
    </row>
    <row r="33537" spans="1:1" hidden="1">
      <c r="A33537" s="5"/>
    </row>
    <row r="33538" spans="1:1" hidden="1">
      <c r="A33538" s="5"/>
    </row>
    <row r="33539" spans="1:1" hidden="1">
      <c r="A33539" s="5"/>
    </row>
    <row r="33540" spans="1:1" hidden="1">
      <c r="A33540" s="5"/>
    </row>
    <row r="33541" spans="1:1" hidden="1">
      <c r="A33541" s="5"/>
    </row>
    <row r="33542" spans="1:1" hidden="1">
      <c r="A33542" s="5"/>
    </row>
    <row r="33543" spans="1:1" hidden="1">
      <c r="A33543" s="5"/>
    </row>
    <row r="33544" spans="1:1" hidden="1">
      <c r="A33544" s="5"/>
    </row>
    <row r="33545" spans="1:1" hidden="1">
      <c r="A33545" s="5"/>
    </row>
    <row r="33546" spans="1:1" hidden="1">
      <c r="A33546" s="5"/>
    </row>
    <row r="33547" spans="1:1" hidden="1">
      <c r="A33547" s="5"/>
    </row>
    <row r="33548" spans="1:1" hidden="1">
      <c r="A33548" s="5"/>
    </row>
    <row r="33549" spans="1:1" hidden="1">
      <c r="A33549" s="5"/>
    </row>
    <row r="33550" spans="1:1" hidden="1">
      <c r="A33550" s="5"/>
    </row>
    <row r="33551" spans="1:1" hidden="1">
      <c r="A33551" s="5"/>
    </row>
    <row r="33552" spans="1:1" hidden="1">
      <c r="A33552" s="5"/>
    </row>
    <row r="33553" spans="1:1" hidden="1">
      <c r="A33553" s="5"/>
    </row>
    <row r="33554" spans="1:1" hidden="1">
      <c r="A33554" s="5"/>
    </row>
    <row r="33555" spans="1:1" hidden="1">
      <c r="A33555" s="5"/>
    </row>
    <row r="33556" spans="1:1" hidden="1">
      <c r="A33556" s="5"/>
    </row>
    <row r="33557" spans="1:1" hidden="1">
      <c r="A33557" s="5"/>
    </row>
    <row r="33558" spans="1:1" hidden="1">
      <c r="A33558" s="5"/>
    </row>
    <row r="33559" spans="1:1" hidden="1">
      <c r="A33559" s="5"/>
    </row>
    <row r="33560" spans="1:1" hidden="1">
      <c r="A33560" s="5"/>
    </row>
    <row r="33561" spans="1:1" hidden="1">
      <c r="A33561" s="5"/>
    </row>
    <row r="33562" spans="1:1" hidden="1">
      <c r="A33562" s="5"/>
    </row>
    <row r="33563" spans="1:1" hidden="1">
      <c r="A33563" s="5"/>
    </row>
    <row r="33564" spans="1:1" hidden="1">
      <c r="A33564" s="5"/>
    </row>
    <row r="33565" spans="1:1" hidden="1">
      <c r="A33565" s="5"/>
    </row>
    <row r="33566" spans="1:1" hidden="1">
      <c r="A33566" s="5"/>
    </row>
    <row r="33567" spans="1:1" hidden="1">
      <c r="A33567" s="5"/>
    </row>
    <row r="33568" spans="1:1" hidden="1">
      <c r="A33568" s="5"/>
    </row>
    <row r="33569" spans="1:1" hidden="1">
      <c r="A33569" s="5"/>
    </row>
    <row r="33570" spans="1:1" hidden="1">
      <c r="A33570" s="5"/>
    </row>
    <row r="33571" spans="1:1" hidden="1">
      <c r="A33571" s="5"/>
    </row>
    <row r="33572" spans="1:1" hidden="1">
      <c r="A33572" s="5"/>
    </row>
    <row r="33573" spans="1:1" hidden="1">
      <c r="A33573" s="5"/>
    </row>
    <row r="33574" spans="1:1" hidden="1">
      <c r="A33574" s="5"/>
    </row>
    <row r="33575" spans="1:1" hidden="1">
      <c r="A33575" s="5"/>
    </row>
    <row r="33576" spans="1:1" hidden="1">
      <c r="A33576" s="5"/>
    </row>
    <row r="33577" spans="1:1" hidden="1">
      <c r="A33577" s="5"/>
    </row>
    <row r="33578" spans="1:1" hidden="1">
      <c r="A33578" s="5"/>
    </row>
    <row r="33579" spans="1:1" hidden="1">
      <c r="A33579" s="5"/>
    </row>
    <row r="33580" spans="1:1" hidden="1">
      <c r="A33580" s="5"/>
    </row>
    <row r="33581" spans="1:1" hidden="1">
      <c r="A33581" s="5"/>
    </row>
    <row r="33582" spans="1:1" hidden="1">
      <c r="A33582" s="5"/>
    </row>
    <row r="33583" spans="1:1" hidden="1">
      <c r="A33583" s="5"/>
    </row>
    <row r="33584" spans="1:1" hidden="1">
      <c r="A33584" s="5"/>
    </row>
    <row r="33585" spans="1:1" hidden="1">
      <c r="A33585" s="5"/>
    </row>
    <row r="33586" spans="1:1" hidden="1">
      <c r="A33586" s="5"/>
    </row>
    <row r="33587" spans="1:1" hidden="1">
      <c r="A33587" s="5"/>
    </row>
    <row r="33588" spans="1:1" hidden="1">
      <c r="A33588" s="5"/>
    </row>
    <row r="33589" spans="1:1" hidden="1">
      <c r="A33589" s="5"/>
    </row>
    <row r="33590" spans="1:1" hidden="1">
      <c r="A33590" s="5"/>
    </row>
    <row r="33591" spans="1:1" hidden="1">
      <c r="A33591" s="5"/>
    </row>
    <row r="33592" spans="1:1" hidden="1">
      <c r="A33592" s="5"/>
    </row>
    <row r="33593" spans="1:1" hidden="1">
      <c r="A33593" s="5"/>
    </row>
    <row r="33594" spans="1:1" hidden="1">
      <c r="A33594" s="5"/>
    </row>
    <row r="33595" spans="1:1" hidden="1">
      <c r="A33595" s="5"/>
    </row>
    <row r="33596" spans="1:1" hidden="1">
      <c r="A33596" s="5"/>
    </row>
    <row r="33597" spans="1:1" hidden="1">
      <c r="A33597" s="5"/>
    </row>
    <row r="33598" spans="1:1" hidden="1">
      <c r="A33598" s="5"/>
    </row>
    <row r="33599" spans="1:1" hidden="1">
      <c r="A33599" s="5"/>
    </row>
    <row r="33600" spans="1:1" hidden="1">
      <c r="A33600" s="5"/>
    </row>
    <row r="33601" spans="1:1" hidden="1">
      <c r="A33601" s="5"/>
    </row>
    <row r="33602" spans="1:1" hidden="1">
      <c r="A33602" s="5"/>
    </row>
    <row r="33603" spans="1:1" hidden="1">
      <c r="A33603" s="5"/>
    </row>
    <row r="33604" spans="1:1" hidden="1">
      <c r="A33604" s="5"/>
    </row>
    <row r="33605" spans="1:1" hidden="1">
      <c r="A33605" s="5"/>
    </row>
    <row r="33606" spans="1:1" hidden="1">
      <c r="A33606" s="5"/>
    </row>
    <row r="33607" spans="1:1" hidden="1">
      <c r="A33607" s="5"/>
    </row>
    <row r="33608" spans="1:1" hidden="1">
      <c r="A33608" s="5"/>
    </row>
    <row r="33609" spans="1:1" hidden="1">
      <c r="A33609" s="5"/>
    </row>
    <row r="33610" spans="1:1" hidden="1">
      <c r="A33610" s="5"/>
    </row>
    <row r="33611" spans="1:1" hidden="1">
      <c r="A33611" s="5"/>
    </row>
    <row r="33612" spans="1:1" hidden="1">
      <c r="A33612" s="5"/>
    </row>
    <row r="33613" spans="1:1" hidden="1">
      <c r="A33613" s="5"/>
    </row>
    <row r="33614" spans="1:1" hidden="1">
      <c r="A33614" s="5"/>
    </row>
    <row r="33615" spans="1:1" hidden="1">
      <c r="A33615" s="5"/>
    </row>
    <row r="33616" spans="1:1" hidden="1">
      <c r="A33616" s="5"/>
    </row>
    <row r="33617" spans="1:1" hidden="1">
      <c r="A33617" s="5"/>
    </row>
    <row r="33618" spans="1:1" hidden="1">
      <c r="A33618" s="5"/>
    </row>
    <row r="33619" spans="1:1" hidden="1">
      <c r="A33619" s="5"/>
    </row>
    <row r="33620" spans="1:1" hidden="1">
      <c r="A33620" s="5"/>
    </row>
    <row r="33621" spans="1:1" hidden="1">
      <c r="A33621" s="5"/>
    </row>
    <row r="33622" spans="1:1" hidden="1">
      <c r="A33622" s="5"/>
    </row>
    <row r="33623" spans="1:1" hidden="1">
      <c r="A33623" s="5"/>
    </row>
    <row r="33624" spans="1:1" hidden="1">
      <c r="A33624" s="5"/>
    </row>
    <row r="33625" spans="1:1" hidden="1">
      <c r="A33625" s="5"/>
    </row>
    <row r="33626" spans="1:1" hidden="1">
      <c r="A33626" s="5"/>
    </row>
    <row r="33627" spans="1:1" hidden="1">
      <c r="A33627" s="5"/>
    </row>
    <row r="33628" spans="1:1" hidden="1">
      <c r="A33628" s="5"/>
    </row>
    <row r="33629" spans="1:1" hidden="1">
      <c r="A33629" s="5"/>
    </row>
    <row r="33630" spans="1:1" hidden="1">
      <c r="A33630" s="5"/>
    </row>
    <row r="33631" spans="1:1" hidden="1">
      <c r="A33631" s="5"/>
    </row>
    <row r="33632" spans="1:1" hidden="1">
      <c r="A33632" s="5"/>
    </row>
    <row r="33633" spans="1:1" hidden="1">
      <c r="A33633" s="5"/>
    </row>
    <row r="33634" spans="1:1" hidden="1">
      <c r="A33634" s="5"/>
    </row>
    <row r="33635" spans="1:1" hidden="1">
      <c r="A33635" s="5"/>
    </row>
    <row r="33636" spans="1:1" hidden="1">
      <c r="A33636" s="5"/>
    </row>
    <row r="33637" spans="1:1" hidden="1">
      <c r="A33637" s="5"/>
    </row>
    <row r="33638" spans="1:1" hidden="1">
      <c r="A33638" s="5"/>
    </row>
    <row r="33639" spans="1:1" hidden="1">
      <c r="A33639" s="5"/>
    </row>
    <row r="33640" spans="1:1" hidden="1">
      <c r="A33640" s="5"/>
    </row>
    <row r="33641" spans="1:1" hidden="1">
      <c r="A33641" s="5"/>
    </row>
    <row r="33642" spans="1:1" hidden="1">
      <c r="A33642" s="5"/>
    </row>
    <row r="33643" spans="1:1" hidden="1">
      <c r="A33643" s="5"/>
    </row>
    <row r="33644" spans="1:1" hidden="1">
      <c r="A33644" s="5"/>
    </row>
    <row r="33645" spans="1:1" hidden="1">
      <c r="A33645" s="5"/>
    </row>
    <row r="33646" spans="1:1" hidden="1">
      <c r="A33646" s="5"/>
    </row>
    <row r="33647" spans="1:1" hidden="1">
      <c r="A33647" s="5"/>
    </row>
    <row r="33648" spans="1:1" hidden="1">
      <c r="A33648" s="5"/>
    </row>
    <row r="33649" spans="1:1" hidden="1">
      <c r="A33649" s="5"/>
    </row>
    <row r="33650" spans="1:1" hidden="1">
      <c r="A33650" s="5"/>
    </row>
    <row r="33651" spans="1:1" hidden="1">
      <c r="A33651" s="5"/>
    </row>
    <row r="33652" spans="1:1" hidden="1">
      <c r="A33652" s="5"/>
    </row>
    <row r="33653" spans="1:1" hidden="1">
      <c r="A33653" s="5"/>
    </row>
    <row r="33654" spans="1:1" hidden="1">
      <c r="A33654" s="5"/>
    </row>
    <row r="33655" spans="1:1" hidden="1">
      <c r="A33655" s="5"/>
    </row>
    <row r="33656" spans="1:1" hidden="1">
      <c r="A33656" s="5"/>
    </row>
    <row r="33657" spans="1:1" hidden="1">
      <c r="A33657" s="5"/>
    </row>
    <row r="33658" spans="1:1" hidden="1">
      <c r="A33658" s="5"/>
    </row>
    <row r="33659" spans="1:1" hidden="1">
      <c r="A33659" s="5"/>
    </row>
    <row r="33660" spans="1:1" hidden="1">
      <c r="A33660" s="5"/>
    </row>
    <row r="33661" spans="1:1" hidden="1">
      <c r="A33661" s="5"/>
    </row>
    <row r="33662" spans="1:1" hidden="1">
      <c r="A33662" s="5"/>
    </row>
    <row r="33663" spans="1:1" hidden="1">
      <c r="A33663" s="5"/>
    </row>
    <row r="33664" spans="1:1" hidden="1">
      <c r="A33664" s="5"/>
    </row>
    <row r="33665" spans="1:1" hidden="1">
      <c r="A33665" s="5"/>
    </row>
    <row r="33666" spans="1:1" hidden="1">
      <c r="A33666" s="5"/>
    </row>
    <row r="33667" spans="1:1" hidden="1">
      <c r="A33667" s="5"/>
    </row>
    <row r="33668" spans="1:1" hidden="1">
      <c r="A33668" s="5"/>
    </row>
    <row r="33669" spans="1:1" hidden="1">
      <c r="A33669" s="5"/>
    </row>
    <row r="33670" spans="1:1" hidden="1">
      <c r="A33670" s="5"/>
    </row>
    <row r="33671" spans="1:1" hidden="1">
      <c r="A33671" s="5"/>
    </row>
    <row r="33672" spans="1:1" hidden="1">
      <c r="A33672" s="5"/>
    </row>
    <row r="33673" spans="1:1" hidden="1">
      <c r="A33673" s="5"/>
    </row>
    <row r="33674" spans="1:1" hidden="1">
      <c r="A33674" s="5"/>
    </row>
    <row r="33675" spans="1:1" hidden="1">
      <c r="A33675" s="5"/>
    </row>
    <row r="33676" spans="1:1" hidden="1">
      <c r="A33676" s="5"/>
    </row>
    <row r="33677" spans="1:1" hidden="1">
      <c r="A33677" s="5"/>
    </row>
    <row r="33678" spans="1:1" hidden="1">
      <c r="A33678" s="5"/>
    </row>
    <row r="33679" spans="1:1" hidden="1">
      <c r="A33679" s="5"/>
    </row>
    <row r="33680" spans="1:1" hidden="1">
      <c r="A33680" s="5"/>
    </row>
    <row r="33681" spans="1:1" hidden="1">
      <c r="A33681" s="5"/>
    </row>
    <row r="33682" spans="1:1" hidden="1">
      <c r="A33682" s="5"/>
    </row>
    <row r="33683" spans="1:1" hidden="1">
      <c r="A33683" s="5"/>
    </row>
    <row r="33684" spans="1:1" hidden="1">
      <c r="A33684" s="5"/>
    </row>
    <row r="33685" spans="1:1" hidden="1">
      <c r="A33685" s="5"/>
    </row>
    <row r="33686" spans="1:1" hidden="1">
      <c r="A33686" s="5"/>
    </row>
    <row r="33687" spans="1:1" hidden="1">
      <c r="A33687" s="5"/>
    </row>
    <row r="33688" spans="1:1" hidden="1">
      <c r="A33688" s="5"/>
    </row>
    <row r="33689" spans="1:1" hidden="1">
      <c r="A33689" s="5"/>
    </row>
    <row r="33690" spans="1:1" hidden="1">
      <c r="A33690" s="5"/>
    </row>
    <row r="33691" spans="1:1" hidden="1">
      <c r="A33691" s="5"/>
    </row>
    <row r="33692" spans="1:1" hidden="1">
      <c r="A33692" s="5"/>
    </row>
    <row r="33693" spans="1:1" hidden="1">
      <c r="A33693" s="5"/>
    </row>
    <row r="33694" spans="1:1" hidden="1">
      <c r="A33694" s="5"/>
    </row>
    <row r="33695" spans="1:1" hidden="1">
      <c r="A33695" s="5"/>
    </row>
    <row r="33696" spans="1:1" hidden="1">
      <c r="A33696" s="5"/>
    </row>
    <row r="33697" spans="1:1" hidden="1">
      <c r="A33697" s="5"/>
    </row>
    <row r="33698" spans="1:1" hidden="1">
      <c r="A33698" s="5"/>
    </row>
    <row r="33699" spans="1:1" hidden="1">
      <c r="A33699" s="5"/>
    </row>
    <row r="33700" spans="1:1" hidden="1">
      <c r="A33700" s="5"/>
    </row>
    <row r="33701" spans="1:1" hidden="1">
      <c r="A33701" s="5"/>
    </row>
    <row r="33702" spans="1:1" hidden="1">
      <c r="A33702" s="5"/>
    </row>
    <row r="33703" spans="1:1" hidden="1">
      <c r="A33703" s="5"/>
    </row>
    <row r="33704" spans="1:1" hidden="1">
      <c r="A33704" s="5"/>
    </row>
    <row r="33705" spans="1:1" hidden="1">
      <c r="A33705" s="5"/>
    </row>
    <row r="33706" spans="1:1" hidden="1">
      <c r="A33706" s="5"/>
    </row>
    <row r="33707" spans="1:1" hidden="1">
      <c r="A33707" s="5"/>
    </row>
    <row r="33708" spans="1:1" hidden="1">
      <c r="A33708" s="5"/>
    </row>
    <row r="33709" spans="1:1" hidden="1">
      <c r="A33709" s="5"/>
    </row>
    <row r="33710" spans="1:1" hidden="1">
      <c r="A33710" s="5"/>
    </row>
    <row r="33711" spans="1:1" hidden="1">
      <c r="A33711" s="5"/>
    </row>
    <row r="33712" spans="1:1" hidden="1">
      <c r="A33712" s="5"/>
    </row>
    <row r="33713" spans="1:1" hidden="1">
      <c r="A33713" s="5"/>
    </row>
    <row r="33714" spans="1:1" hidden="1">
      <c r="A33714" s="5"/>
    </row>
    <row r="33715" spans="1:1" hidden="1">
      <c r="A33715" s="5"/>
    </row>
    <row r="33716" spans="1:1" hidden="1">
      <c r="A33716" s="5"/>
    </row>
    <row r="33717" spans="1:1" hidden="1">
      <c r="A33717" s="5"/>
    </row>
    <row r="33718" spans="1:1" hidden="1">
      <c r="A33718" s="5"/>
    </row>
    <row r="33719" spans="1:1" hidden="1">
      <c r="A33719" s="5"/>
    </row>
    <row r="33720" spans="1:1" hidden="1">
      <c r="A33720" s="5"/>
    </row>
    <row r="33721" spans="1:1" hidden="1">
      <c r="A33721" s="5"/>
    </row>
    <row r="33722" spans="1:1" hidden="1">
      <c r="A33722" s="5"/>
    </row>
    <row r="33723" spans="1:1" hidden="1">
      <c r="A33723" s="5"/>
    </row>
    <row r="33724" spans="1:1" hidden="1">
      <c r="A33724" s="5"/>
    </row>
    <row r="33725" spans="1:1" hidden="1">
      <c r="A33725" s="5"/>
    </row>
    <row r="33726" spans="1:1" hidden="1">
      <c r="A33726" s="5"/>
    </row>
    <row r="33727" spans="1:1" hidden="1">
      <c r="A33727" s="5"/>
    </row>
    <row r="33728" spans="1:1" hidden="1">
      <c r="A33728" s="5"/>
    </row>
    <row r="33729" spans="1:1" hidden="1">
      <c r="A33729" s="5"/>
    </row>
    <row r="33730" spans="1:1" hidden="1">
      <c r="A33730" s="5"/>
    </row>
    <row r="33731" spans="1:1" hidden="1">
      <c r="A33731" s="5"/>
    </row>
    <row r="33732" spans="1:1" hidden="1">
      <c r="A33732" s="5"/>
    </row>
    <row r="33733" spans="1:1" hidden="1">
      <c r="A33733" s="5"/>
    </row>
    <row r="33734" spans="1:1" hidden="1">
      <c r="A33734" s="5"/>
    </row>
    <row r="33735" spans="1:1" hidden="1">
      <c r="A33735" s="5"/>
    </row>
    <row r="33736" spans="1:1" hidden="1">
      <c r="A33736" s="5"/>
    </row>
    <row r="33737" spans="1:1" hidden="1">
      <c r="A33737" s="5"/>
    </row>
    <row r="33738" spans="1:1" hidden="1">
      <c r="A33738" s="5"/>
    </row>
    <row r="33739" spans="1:1" hidden="1">
      <c r="A33739" s="5"/>
    </row>
    <row r="33740" spans="1:1" hidden="1">
      <c r="A33740" s="5"/>
    </row>
    <row r="33741" spans="1:1" hidden="1">
      <c r="A33741" s="5"/>
    </row>
    <row r="33742" spans="1:1" hidden="1">
      <c r="A33742" s="5"/>
    </row>
    <row r="33743" spans="1:1" hidden="1">
      <c r="A33743" s="5"/>
    </row>
    <row r="33744" spans="1:1" hidden="1">
      <c r="A33744" s="5"/>
    </row>
    <row r="33745" spans="1:1" hidden="1">
      <c r="A33745" s="5"/>
    </row>
    <row r="33746" spans="1:1" hidden="1">
      <c r="A33746" s="5"/>
    </row>
    <row r="33747" spans="1:1" hidden="1">
      <c r="A33747" s="5"/>
    </row>
    <row r="33748" spans="1:1" hidden="1">
      <c r="A33748" s="5"/>
    </row>
    <row r="33749" spans="1:1" hidden="1">
      <c r="A33749" s="5"/>
    </row>
    <row r="33750" spans="1:1" hidden="1">
      <c r="A33750" s="5"/>
    </row>
    <row r="33751" spans="1:1" hidden="1">
      <c r="A33751" s="5"/>
    </row>
    <row r="33752" spans="1:1" hidden="1">
      <c r="A33752" s="5"/>
    </row>
    <row r="33753" spans="1:1" hidden="1">
      <c r="A33753" s="5"/>
    </row>
    <row r="33754" spans="1:1" hidden="1">
      <c r="A33754" s="5"/>
    </row>
    <row r="33755" spans="1:1" hidden="1">
      <c r="A33755" s="5"/>
    </row>
    <row r="33756" spans="1:1" hidden="1">
      <c r="A33756" s="5"/>
    </row>
    <row r="33757" spans="1:1" hidden="1">
      <c r="A33757" s="5"/>
    </row>
    <row r="33758" spans="1:1" hidden="1">
      <c r="A33758" s="5"/>
    </row>
    <row r="33759" spans="1:1" hidden="1">
      <c r="A33759" s="5"/>
    </row>
    <row r="33760" spans="1:1" hidden="1">
      <c r="A33760" s="5"/>
    </row>
    <row r="33761" spans="1:1" hidden="1">
      <c r="A33761" s="5"/>
    </row>
    <row r="33762" spans="1:1" hidden="1">
      <c r="A33762" s="5"/>
    </row>
    <row r="33763" spans="1:1" hidden="1">
      <c r="A33763" s="5"/>
    </row>
    <row r="33764" spans="1:1" hidden="1">
      <c r="A33764" s="5"/>
    </row>
    <row r="33765" spans="1:1" hidden="1">
      <c r="A33765" s="5"/>
    </row>
    <row r="33766" spans="1:1" hidden="1">
      <c r="A33766" s="5"/>
    </row>
    <row r="33767" spans="1:1" hidden="1">
      <c r="A33767" s="5"/>
    </row>
    <row r="33768" spans="1:1" hidden="1">
      <c r="A33768" s="5"/>
    </row>
    <row r="33769" spans="1:1" hidden="1">
      <c r="A33769" s="5"/>
    </row>
    <row r="33770" spans="1:1" hidden="1">
      <c r="A33770" s="5"/>
    </row>
    <row r="33771" spans="1:1" hidden="1">
      <c r="A33771" s="5"/>
    </row>
    <row r="33772" spans="1:1" hidden="1">
      <c r="A33772" s="5"/>
    </row>
    <row r="33773" spans="1:1" hidden="1">
      <c r="A33773" s="5"/>
    </row>
    <row r="33774" spans="1:1" hidden="1">
      <c r="A33774" s="5"/>
    </row>
    <row r="33775" spans="1:1" hidden="1">
      <c r="A33775" s="5"/>
    </row>
    <row r="33776" spans="1:1" hidden="1">
      <c r="A33776" s="5"/>
    </row>
    <row r="33777" spans="1:1" hidden="1">
      <c r="A33777" s="5"/>
    </row>
    <row r="33778" spans="1:1" hidden="1">
      <c r="A33778" s="5"/>
    </row>
    <row r="33779" spans="1:1" hidden="1">
      <c r="A33779" s="5"/>
    </row>
    <row r="33780" spans="1:1" hidden="1">
      <c r="A33780" s="5"/>
    </row>
    <row r="33781" spans="1:1" hidden="1">
      <c r="A33781" s="5"/>
    </row>
    <row r="33782" spans="1:1" hidden="1">
      <c r="A33782" s="5"/>
    </row>
    <row r="33783" spans="1:1" hidden="1">
      <c r="A33783" s="5"/>
    </row>
    <row r="33784" spans="1:1" hidden="1">
      <c r="A33784" s="5"/>
    </row>
    <row r="33785" spans="1:1" hidden="1">
      <c r="A33785" s="5"/>
    </row>
    <row r="33786" spans="1:1" hidden="1">
      <c r="A33786" s="5"/>
    </row>
    <row r="33787" spans="1:1" hidden="1">
      <c r="A33787" s="5"/>
    </row>
    <row r="33788" spans="1:1" hidden="1">
      <c r="A33788" s="5"/>
    </row>
    <row r="33789" spans="1:1" hidden="1">
      <c r="A33789" s="5"/>
    </row>
    <row r="33790" spans="1:1" hidden="1">
      <c r="A33790" s="5"/>
    </row>
    <row r="33791" spans="1:1" hidden="1">
      <c r="A33791" s="5"/>
    </row>
    <row r="33792" spans="1:1" hidden="1">
      <c r="A33792" s="5"/>
    </row>
    <row r="33793" spans="1:1" hidden="1">
      <c r="A33793" s="5"/>
    </row>
    <row r="33794" spans="1:1" hidden="1">
      <c r="A33794" s="5"/>
    </row>
    <row r="33795" spans="1:1" hidden="1">
      <c r="A33795" s="5"/>
    </row>
    <row r="33796" spans="1:1" hidden="1">
      <c r="A33796" s="5"/>
    </row>
    <row r="33797" spans="1:1" hidden="1">
      <c r="A33797" s="5"/>
    </row>
    <row r="33798" spans="1:1" hidden="1">
      <c r="A33798" s="5"/>
    </row>
    <row r="33799" spans="1:1" hidden="1">
      <c r="A33799" s="5"/>
    </row>
    <row r="33800" spans="1:1" hidden="1">
      <c r="A33800" s="5"/>
    </row>
    <row r="33801" spans="1:1" hidden="1">
      <c r="A33801" s="5"/>
    </row>
    <row r="33802" spans="1:1" hidden="1">
      <c r="A33802" s="5"/>
    </row>
    <row r="33803" spans="1:1" hidden="1">
      <c r="A33803" s="5"/>
    </row>
    <row r="33804" spans="1:1" hidden="1">
      <c r="A33804" s="5"/>
    </row>
    <row r="33805" spans="1:1" hidden="1">
      <c r="A33805" s="5"/>
    </row>
    <row r="33806" spans="1:1" hidden="1">
      <c r="A33806" s="5"/>
    </row>
    <row r="33807" spans="1:1" hidden="1">
      <c r="A33807" s="5"/>
    </row>
    <row r="33808" spans="1:1" hidden="1">
      <c r="A33808" s="5"/>
    </row>
    <row r="33809" spans="1:1" hidden="1">
      <c r="A33809" s="5"/>
    </row>
    <row r="33810" spans="1:1" hidden="1">
      <c r="A33810" s="5"/>
    </row>
    <row r="33811" spans="1:1" hidden="1">
      <c r="A33811" s="5"/>
    </row>
    <row r="33812" spans="1:1" hidden="1">
      <c r="A33812" s="5"/>
    </row>
    <row r="33813" spans="1:1" hidden="1">
      <c r="A33813" s="5"/>
    </row>
    <row r="33814" spans="1:1" hidden="1">
      <c r="A33814" s="5"/>
    </row>
    <row r="33815" spans="1:1" hidden="1">
      <c r="A33815" s="5"/>
    </row>
    <row r="33816" spans="1:1" hidden="1">
      <c r="A33816" s="5"/>
    </row>
    <row r="33817" spans="1:1" hidden="1">
      <c r="A33817" s="5"/>
    </row>
    <row r="33818" spans="1:1" hidden="1">
      <c r="A33818" s="5"/>
    </row>
    <row r="33819" spans="1:1" hidden="1">
      <c r="A33819" s="5"/>
    </row>
    <row r="33820" spans="1:1" hidden="1">
      <c r="A33820" s="5"/>
    </row>
    <row r="33821" spans="1:1" hidden="1">
      <c r="A33821" s="5"/>
    </row>
    <row r="33822" spans="1:1" hidden="1">
      <c r="A33822" s="5"/>
    </row>
    <row r="33823" spans="1:1" hidden="1">
      <c r="A33823" s="5"/>
    </row>
    <row r="33824" spans="1:1" hidden="1">
      <c r="A33824" s="5"/>
    </row>
    <row r="33825" spans="1:1" hidden="1">
      <c r="A33825" s="5"/>
    </row>
    <row r="33826" spans="1:1" hidden="1">
      <c r="A33826" s="5"/>
    </row>
    <row r="33827" spans="1:1" hidden="1">
      <c r="A33827" s="5"/>
    </row>
    <row r="33828" spans="1:1" hidden="1">
      <c r="A33828" s="5"/>
    </row>
    <row r="33829" spans="1:1" hidden="1">
      <c r="A33829" s="5"/>
    </row>
    <row r="33830" spans="1:1" hidden="1">
      <c r="A33830" s="5"/>
    </row>
    <row r="33831" spans="1:1" hidden="1">
      <c r="A33831" s="5"/>
    </row>
    <row r="33832" spans="1:1" hidden="1">
      <c r="A33832" s="5"/>
    </row>
    <row r="33833" spans="1:1" hidden="1">
      <c r="A33833" s="5"/>
    </row>
    <row r="33834" spans="1:1" hidden="1">
      <c r="A33834" s="5"/>
    </row>
    <row r="33835" spans="1:1" hidden="1">
      <c r="A33835" s="5"/>
    </row>
    <row r="33836" spans="1:1" hidden="1">
      <c r="A33836" s="5"/>
    </row>
    <row r="33837" spans="1:1" hidden="1">
      <c r="A33837" s="5"/>
    </row>
    <row r="33838" spans="1:1" hidden="1">
      <c r="A33838" s="5"/>
    </row>
    <row r="33839" spans="1:1" hidden="1">
      <c r="A33839" s="5"/>
    </row>
    <row r="33840" spans="1:1" hidden="1">
      <c r="A33840" s="5"/>
    </row>
    <row r="33841" spans="1:1" hidden="1">
      <c r="A33841" s="5"/>
    </row>
    <row r="33842" spans="1:1" hidden="1">
      <c r="A33842" s="5"/>
    </row>
    <row r="33843" spans="1:1" hidden="1">
      <c r="A33843" s="5"/>
    </row>
    <row r="33844" spans="1:1" hidden="1">
      <c r="A33844" s="5"/>
    </row>
    <row r="33845" spans="1:1" hidden="1">
      <c r="A33845" s="5"/>
    </row>
    <row r="33846" spans="1:1" hidden="1">
      <c r="A33846" s="5"/>
    </row>
    <row r="33847" spans="1:1" hidden="1">
      <c r="A33847" s="5"/>
    </row>
    <row r="33848" spans="1:1" hidden="1">
      <c r="A33848" s="5"/>
    </row>
    <row r="33849" spans="1:1" hidden="1">
      <c r="A33849" s="5"/>
    </row>
    <row r="33850" spans="1:1" hidden="1">
      <c r="A33850" s="5"/>
    </row>
    <row r="33851" spans="1:1" hidden="1">
      <c r="A33851" s="5"/>
    </row>
    <row r="33852" spans="1:1" hidden="1">
      <c r="A33852" s="5"/>
    </row>
    <row r="33853" spans="1:1" hidden="1">
      <c r="A33853" s="5"/>
    </row>
    <row r="33854" spans="1:1" hidden="1">
      <c r="A33854" s="5"/>
    </row>
    <row r="33855" spans="1:1" hidden="1">
      <c r="A33855" s="5"/>
    </row>
    <row r="33856" spans="1:1" hidden="1">
      <c r="A33856" s="5"/>
    </row>
    <row r="33857" spans="1:1" hidden="1">
      <c r="A33857" s="5"/>
    </row>
    <row r="33858" spans="1:1" hidden="1">
      <c r="A33858" s="5"/>
    </row>
    <row r="33859" spans="1:1" hidden="1">
      <c r="A33859" s="5"/>
    </row>
    <row r="33860" spans="1:1" hidden="1">
      <c r="A33860" s="5"/>
    </row>
    <row r="33861" spans="1:1" hidden="1">
      <c r="A33861" s="5"/>
    </row>
    <row r="33862" spans="1:1" hidden="1">
      <c r="A33862" s="5"/>
    </row>
    <row r="33863" spans="1:1" hidden="1">
      <c r="A33863" s="5"/>
    </row>
    <row r="33864" spans="1:1" hidden="1">
      <c r="A33864" s="5"/>
    </row>
    <row r="33865" spans="1:1" hidden="1">
      <c r="A33865" s="5"/>
    </row>
    <row r="33866" spans="1:1" hidden="1">
      <c r="A33866" s="5"/>
    </row>
    <row r="33867" spans="1:1" hidden="1">
      <c r="A33867" s="5"/>
    </row>
    <row r="33868" spans="1:1" hidden="1">
      <c r="A33868" s="5"/>
    </row>
    <row r="33869" spans="1:1" hidden="1">
      <c r="A33869" s="5"/>
    </row>
    <row r="33870" spans="1:1" hidden="1">
      <c r="A33870" s="5"/>
    </row>
    <row r="33871" spans="1:1" hidden="1">
      <c r="A33871" s="5"/>
    </row>
    <row r="33872" spans="1:1" hidden="1">
      <c r="A33872" s="5"/>
    </row>
    <row r="33873" spans="1:1" hidden="1">
      <c r="A33873" s="5"/>
    </row>
    <row r="33874" spans="1:1" hidden="1">
      <c r="A33874" s="5"/>
    </row>
    <row r="33875" spans="1:1" hidden="1">
      <c r="A33875" s="5"/>
    </row>
    <row r="33876" spans="1:1" hidden="1">
      <c r="A33876" s="5"/>
    </row>
    <row r="33877" spans="1:1" hidden="1">
      <c r="A33877" s="5"/>
    </row>
    <row r="33878" spans="1:1" hidden="1">
      <c r="A33878" s="5"/>
    </row>
    <row r="33879" spans="1:1" hidden="1">
      <c r="A33879" s="5"/>
    </row>
    <row r="33880" spans="1:1" hidden="1">
      <c r="A33880" s="5"/>
    </row>
    <row r="33881" spans="1:1" hidden="1">
      <c r="A33881" s="5"/>
    </row>
    <row r="33882" spans="1:1" hidden="1">
      <c r="A33882" s="5"/>
    </row>
    <row r="33883" spans="1:1" hidden="1">
      <c r="A33883" s="5"/>
    </row>
    <row r="33884" spans="1:1" hidden="1">
      <c r="A33884" s="5"/>
    </row>
    <row r="33885" spans="1:1" hidden="1">
      <c r="A33885" s="5"/>
    </row>
    <row r="33886" spans="1:1" hidden="1">
      <c r="A33886" s="5"/>
    </row>
    <row r="33887" spans="1:1" hidden="1">
      <c r="A33887" s="5"/>
    </row>
    <row r="33888" spans="1:1" hidden="1">
      <c r="A33888" s="5"/>
    </row>
    <row r="33889" spans="1:1" hidden="1">
      <c r="A33889" s="5"/>
    </row>
    <row r="33890" spans="1:1" hidden="1">
      <c r="A33890" s="5"/>
    </row>
    <row r="33891" spans="1:1" hidden="1">
      <c r="A33891" s="5"/>
    </row>
    <row r="33892" spans="1:1" hidden="1">
      <c r="A33892" s="5"/>
    </row>
    <row r="33893" spans="1:1" hidden="1">
      <c r="A33893" s="5"/>
    </row>
    <row r="33894" spans="1:1" hidden="1">
      <c r="A33894" s="5"/>
    </row>
    <row r="33895" spans="1:1" hidden="1">
      <c r="A33895" s="5"/>
    </row>
    <row r="33896" spans="1:1" hidden="1">
      <c r="A33896" s="5"/>
    </row>
    <row r="33897" spans="1:1" hidden="1">
      <c r="A33897" s="5"/>
    </row>
    <row r="33898" spans="1:1" hidden="1">
      <c r="A33898" s="5"/>
    </row>
    <row r="33899" spans="1:1" hidden="1">
      <c r="A33899" s="5"/>
    </row>
    <row r="33900" spans="1:1" hidden="1">
      <c r="A33900" s="5"/>
    </row>
    <row r="33901" spans="1:1" hidden="1">
      <c r="A33901" s="5"/>
    </row>
    <row r="33902" spans="1:1" hidden="1">
      <c r="A33902" s="5"/>
    </row>
    <row r="33903" spans="1:1" hidden="1">
      <c r="A33903" s="5"/>
    </row>
    <row r="33904" spans="1:1" hidden="1">
      <c r="A33904" s="5"/>
    </row>
    <row r="33905" spans="1:1" hidden="1">
      <c r="A33905" s="5"/>
    </row>
    <row r="33906" spans="1:1" hidden="1">
      <c r="A33906" s="5"/>
    </row>
    <row r="33907" spans="1:1" hidden="1">
      <c r="A33907" s="5"/>
    </row>
    <row r="33908" spans="1:1" hidden="1">
      <c r="A33908" s="5"/>
    </row>
    <row r="33909" spans="1:1" hidden="1">
      <c r="A33909" s="5"/>
    </row>
    <row r="33910" spans="1:1" hidden="1">
      <c r="A33910" s="5"/>
    </row>
    <row r="33911" spans="1:1" hidden="1">
      <c r="A33911" s="5"/>
    </row>
    <row r="33912" spans="1:1" hidden="1">
      <c r="A33912" s="5"/>
    </row>
    <row r="33913" spans="1:1" hidden="1">
      <c r="A33913" s="5"/>
    </row>
    <row r="33914" spans="1:1" hidden="1">
      <c r="A33914" s="5"/>
    </row>
    <row r="33915" spans="1:1" hidden="1">
      <c r="A33915" s="5"/>
    </row>
    <row r="33916" spans="1:1" hidden="1">
      <c r="A33916" s="5"/>
    </row>
    <row r="33917" spans="1:1" hidden="1">
      <c r="A33917" s="5"/>
    </row>
    <row r="33918" spans="1:1" hidden="1">
      <c r="A33918" s="5"/>
    </row>
    <row r="33919" spans="1:1" hidden="1">
      <c r="A33919" s="5"/>
    </row>
    <row r="33920" spans="1:1" hidden="1">
      <c r="A33920" s="5"/>
    </row>
    <row r="33921" spans="1:1" hidden="1">
      <c r="A33921" s="5"/>
    </row>
    <row r="33922" spans="1:1" hidden="1">
      <c r="A33922" s="5"/>
    </row>
    <row r="33923" spans="1:1" hidden="1">
      <c r="A33923" s="5"/>
    </row>
    <row r="33924" spans="1:1" hidden="1">
      <c r="A33924" s="5"/>
    </row>
    <row r="33925" spans="1:1" hidden="1">
      <c r="A33925" s="5"/>
    </row>
    <row r="33926" spans="1:1" hidden="1">
      <c r="A33926" s="5"/>
    </row>
    <row r="33927" spans="1:1" hidden="1">
      <c r="A33927" s="5"/>
    </row>
    <row r="33928" spans="1:1" hidden="1">
      <c r="A33928" s="5"/>
    </row>
    <row r="33929" spans="1:1" hidden="1">
      <c r="A33929" s="5"/>
    </row>
    <row r="33930" spans="1:1" hidden="1">
      <c r="A33930" s="5"/>
    </row>
    <row r="33931" spans="1:1" hidden="1">
      <c r="A33931" s="5"/>
    </row>
    <row r="33932" spans="1:1" hidden="1">
      <c r="A33932" s="5"/>
    </row>
    <row r="33933" spans="1:1" hidden="1">
      <c r="A33933" s="5"/>
    </row>
    <row r="33934" spans="1:1" hidden="1">
      <c r="A33934" s="5"/>
    </row>
    <row r="33935" spans="1:1" hidden="1">
      <c r="A33935" s="5"/>
    </row>
    <row r="33936" spans="1:1" hidden="1">
      <c r="A33936" s="5"/>
    </row>
    <row r="33937" spans="1:1" hidden="1">
      <c r="A33937" s="5"/>
    </row>
    <row r="33938" spans="1:1" hidden="1">
      <c r="A33938" s="5"/>
    </row>
    <row r="33939" spans="1:1" hidden="1">
      <c r="A33939" s="5"/>
    </row>
    <row r="33940" spans="1:1" hidden="1">
      <c r="A33940" s="5"/>
    </row>
    <row r="33941" spans="1:1" hidden="1">
      <c r="A33941" s="5"/>
    </row>
    <row r="33942" spans="1:1" hidden="1">
      <c r="A33942" s="5"/>
    </row>
    <row r="33943" spans="1:1" hidden="1">
      <c r="A33943" s="5"/>
    </row>
    <row r="33944" spans="1:1" hidden="1">
      <c r="A33944" s="5"/>
    </row>
    <row r="33945" spans="1:1" hidden="1">
      <c r="A33945" s="5"/>
    </row>
    <row r="33946" spans="1:1" hidden="1">
      <c r="A33946" s="5"/>
    </row>
    <row r="33947" spans="1:1" hidden="1">
      <c r="A33947" s="5"/>
    </row>
    <row r="33948" spans="1:1" hidden="1">
      <c r="A33948" s="5"/>
    </row>
    <row r="33949" spans="1:1" hidden="1">
      <c r="A33949" s="5"/>
    </row>
    <row r="33950" spans="1:1" hidden="1">
      <c r="A33950" s="5"/>
    </row>
    <row r="33951" spans="1:1" hidden="1">
      <c r="A33951" s="5"/>
    </row>
    <row r="33952" spans="1:1" hidden="1">
      <c r="A33952" s="5"/>
    </row>
    <row r="33953" spans="1:1" hidden="1">
      <c r="A33953" s="5"/>
    </row>
    <row r="33954" spans="1:1" hidden="1">
      <c r="A33954" s="5"/>
    </row>
    <row r="33955" spans="1:1" hidden="1">
      <c r="A33955" s="5"/>
    </row>
    <row r="33956" spans="1:1" hidden="1">
      <c r="A33956" s="5"/>
    </row>
    <row r="33957" spans="1:1" hidden="1">
      <c r="A33957" s="5"/>
    </row>
    <row r="33958" spans="1:1" hidden="1">
      <c r="A33958" s="5"/>
    </row>
    <row r="33959" spans="1:1" hidden="1">
      <c r="A33959" s="5"/>
    </row>
    <row r="33960" spans="1:1" hidden="1">
      <c r="A33960" s="5"/>
    </row>
    <row r="33961" spans="1:1" hidden="1">
      <c r="A33961" s="5"/>
    </row>
    <row r="33962" spans="1:1" hidden="1">
      <c r="A33962" s="5"/>
    </row>
    <row r="33963" spans="1:1" hidden="1">
      <c r="A33963" s="5"/>
    </row>
    <row r="33964" spans="1:1" hidden="1">
      <c r="A33964" s="5"/>
    </row>
    <row r="33965" spans="1:1" hidden="1">
      <c r="A33965" s="5"/>
    </row>
    <row r="33966" spans="1:1" hidden="1">
      <c r="A33966" s="5"/>
    </row>
    <row r="33967" spans="1:1" hidden="1">
      <c r="A33967" s="5"/>
    </row>
    <row r="33968" spans="1:1" hidden="1">
      <c r="A33968" s="5"/>
    </row>
    <row r="33969" spans="1:1" hidden="1">
      <c r="A33969" s="5"/>
    </row>
    <row r="33970" spans="1:1" hidden="1">
      <c r="A33970" s="5"/>
    </row>
    <row r="33971" spans="1:1" hidden="1">
      <c r="A33971" s="5"/>
    </row>
    <row r="33972" spans="1:1" hidden="1">
      <c r="A33972" s="5"/>
    </row>
    <row r="33973" spans="1:1" hidden="1">
      <c r="A33973" s="5"/>
    </row>
    <row r="33974" spans="1:1" hidden="1">
      <c r="A33974" s="5"/>
    </row>
    <row r="33975" spans="1:1" hidden="1">
      <c r="A33975" s="5"/>
    </row>
    <row r="33976" spans="1:1" hidden="1">
      <c r="A33976" s="5"/>
    </row>
    <row r="33977" spans="1:1" hidden="1">
      <c r="A33977" s="5"/>
    </row>
    <row r="33978" spans="1:1" hidden="1">
      <c r="A33978" s="5"/>
    </row>
    <row r="33979" spans="1:1" hidden="1">
      <c r="A33979" s="5"/>
    </row>
    <row r="33980" spans="1:1" hidden="1">
      <c r="A33980" s="5"/>
    </row>
    <row r="33981" spans="1:1" hidden="1">
      <c r="A33981" s="5"/>
    </row>
    <row r="33982" spans="1:1" hidden="1">
      <c r="A33982" s="5"/>
    </row>
    <row r="33983" spans="1:1" hidden="1">
      <c r="A33983" s="5"/>
    </row>
    <row r="33984" spans="1:1" hidden="1">
      <c r="A33984" s="5"/>
    </row>
    <row r="33985" spans="1:1" hidden="1">
      <c r="A33985" s="5"/>
    </row>
    <row r="33986" spans="1:1" hidden="1">
      <c r="A33986" s="5"/>
    </row>
    <row r="33987" spans="1:1" hidden="1">
      <c r="A33987" s="5"/>
    </row>
    <row r="33988" spans="1:1" hidden="1">
      <c r="A33988" s="5"/>
    </row>
    <row r="33989" spans="1:1" hidden="1">
      <c r="A33989" s="5"/>
    </row>
    <row r="33990" spans="1:1" hidden="1">
      <c r="A33990" s="5"/>
    </row>
    <row r="33991" spans="1:1" hidden="1">
      <c r="A33991" s="5"/>
    </row>
    <row r="33992" spans="1:1" hidden="1">
      <c r="A33992" s="5"/>
    </row>
    <row r="33993" spans="1:1" hidden="1">
      <c r="A33993" s="5"/>
    </row>
    <row r="33994" spans="1:1" hidden="1">
      <c r="A33994" s="5"/>
    </row>
    <row r="33995" spans="1:1" hidden="1">
      <c r="A33995" s="5"/>
    </row>
    <row r="33996" spans="1:1" hidden="1">
      <c r="A33996" s="5"/>
    </row>
    <row r="33997" spans="1:1" hidden="1">
      <c r="A33997" s="5"/>
    </row>
    <row r="33998" spans="1:1" hidden="1">
      <c r="A33998" s="5"/>
    </row>
    <row r="33999" spans="1:1" hidden="1">
      <c r="A33999" s="5"/>
    </row>
    <row r="34000" spans="1:1" hidden="1">
      <c r="A34000" s="5"/>
    </row>
    <row r="34001" spans="1:1" hidden="1">
      <c r="A34001" s="5"/>
    </row>
    <row r="34002" spans="1:1" hidden="1">
      <c r="A34002" s="5"/>
    </row>
    <row r="34003" spans="1:1" hidden="1">
      <c r="A34003" s="5"/>
    </row>
    <row r="34004" spans="1:1" hidden="1">
      <c r="A34004" s="5"/>
    </row>
    <row r="34005" spans="1:1" hidden="1">
      <c r="A34005" s="5"/>
    </row>
    <row r="34006" spans="1:1" hidden="1">
      <c r="A34006" s="5"/>
    </row>
    <row r="34007" spans="1:1" hidden="1">
      <c r="A34007" s="5"/>
    </row>
    <row r="34008" spans="1:1" hidden="1">
      <c r="A34008" s="5"/>
    </row>
    <row r="34009" spans="1:1" hidden="1">
      <c r="A34009" s="5"/>
    </row>
    <row r="34010" spans="1:1" hidden="1">
      <c r="A34010" s="5"/>
    </row>
    <row r="34011" spans="1:1" hidden="1">
      <c r="A34011" s="5"/>
    </row>
    <row r="34012" spans="1:1" hidden="1">
      <c r="A34012" s="5"/>
    </row>
    <row r="34013" spans="1:1" hidden="1">
      <c r="A34013" s="5"/>
    </row>
    <row r="34014" spans="1:1" hidden="1">
      <c r="A34014" s="5"/>
    </row>
    <row r="34015" spans="1:1" hidden="1">
      <c r="A34015" s="5"/>
    </row>
    <row r="34016" spans="1:1" hidden="1">
      <c r="A34016" s="5"/>
    </row>
    <row r="34017" spans="1:1" hidden="1">
      <c r="A34017" s="5"/>
    </row>
    <row r="34018" spans="1:1" hidden="1">
      <c r="A34018" s="5"/>
    </row>
    <row r="34019" spans="1:1" hidden="1">
      <c r="A34019" s="5"/>
    </row>
    <row r="34020" spans="1:1" hidden="1">
      <c r="A34020" s="5"/>
    </row>
    <row r="34021" spans="1:1" hidden="1">
      <c r="A34021" s="5"/>
    </row>
    <row r="34022" spans="1:1" hidden="1">
      <c r="A34022" s="5"/>
    </row>
    <row r="34023" spans="1:1" hidden="1">
      <c r="A34023" s="5"/>
    </row>
    <row r="34024" spans="1:1" hidden="1">
      <c r="A34024" s="5"/>
    </row>
    <row r="34025" spans="1:1" hidden="1">
      <c r="A34025" s="5"/>
    </row>
    <row r="34026" spans="1:1" hidden="1">
      <c r="A34026" s="5"/>
    </row>
    <row r="34027" spans="1:1" hidden="1">
      <c r="A34027" s="5"/>
    </row>
    <row r="34028" spans="1:1" hidden="1">
      <c r="A34028" s="5"/>
    </row>
    <row r="34029" spans="1:1" hidden="1">
      <c r="A34029" s="5"/>
    </row>
    <row r="34030" spans="1:1" hidden="1">
      <c r="A34030" s="5"/>
    </row>
    <row r="34031" spans="1:1" hidden="1">
      <c r="A34031" s="5"/>
    </row>
    <row r="34032" spans="1:1" hidden="1">
      <c r="A34032" s="5"/>
    </row>
    <row r="34033" spans="1:1" hidden="1">
      <c r="A34033" s="5"/>
    </row>
    <row r="34034" spans="1:1" hidden="1">
      <c r="A34034" s="5"/>
    </row>
    <row r="34035" spans="1:1" hidden="1">
      <c r="A34035" s="5"/>
    </row>
    <row r="34036" spans="1:1" hidden="1">
      <c r="A34036" s="5"/>
    </row>
    <row r="34037" spans="1:1" hidden="1">
      <c r="A34037" s="5"/>
    </row>
    <row r="34038" spans="1:1" hidden="1">
      <c r="A34038" s="5"/>
    </row>
    <row r="34039" spans="1:1" hidden="1">
      <c r="A34039" s="5"/>
    </row>
    <row r="34040" spans="1:1" hidden="1">
      <c r="A34040" s="5"/>
    </row>
    <row r="34041" spans="1:1" hidden="1">
      <c r="A34041" s="5"/>
    </row>
    <row r="34042" spans="1:1" hidden="1">
      <c r="A34042" s="5"/>
    </row>
    <row r="34043" spans="1:1" hidden="1">
      <c r="A34043" s="5"/>
    </row>
    <row r="34044" spans="1:1" hidden="1">
      <c r="A34044" s="5"/>
    </row>
    <row r="34045" spans="1:1" hidden="1">
      <c r="A34045" s="5"/>
    </row>
    <row r="34046" spans="1:1" hidden="1">
      <c r="A34046" s="5"/>
    </row>
    <row r="34047" spans="1:1" hidden="1">
      <c r="A34047" s="5"/>
    </row>
    <row r="34048" spans="1:1" hidden="1">
      <c r="A34048" s="5"/>
    </row>
    <row r="34049" spans="1:1" hidden="1">
      <c r="A34049" s="5"/>
    </row>
    <row r="34050" spans="1:1" hidden="1">
      <c r="A34050" s="5"/>
    </row>
    <row r="34051" spans="1:1" hidden="1">
      <c r="A34051" s="5"/>
    </row>
    <row r="34052" spans="1:1" hidden="1">
      <c r="A34052" s="5"/>
    </row>
    <row r="34053" spans="1:1" hidden="1">
      <c r="A34053" s="5"/>
    </row>
    <row r="34054" spans="1:1" hidden="1">
      <c r="A34054" s="5"/>
    </row>
    <row r="34055" spans="1:1" hidden="1">
      <c r="A34055" s="5"/>
    </row>
    <row r="34056" spans="1:1" hidden="1">
      <c r="A34056" s="5"/>
    </row>
    <row r="34057" spans="1:1" hidden="1">
      <c r="A34057" s="5"/>
    </row>
    <row r="34058" spans="1:1" hidden="1">
      <c r="A34058" s="5"/>
    </row>
    <row r="34059" spans="1:1" hidden="1">
      <c r="A34059" s="5"/>
    </row>
    <row r="34060" spans="1:1" hidden="1">
      <c r="A34060" s="5"/>
    </row>
    <row r="34061" spans="1:1" hidden="1">
      <c r="A34061" s="5"/>
    </row>
    <row r="34062" spans="1:1" hidden="1">
      <c r="A34062" s="5"/>
    </row>
    <row r="34063" spans="1:1" hidden="1">
      <c r="A34063" s="5"/>
    </row>
    <row r="34064" spans="1:1" hidden="1">
      <c r="A34064" s="5"/>
    </row>
    <row r="34065" spans="1:1" hidden="1">
      <c r="A34065" s="5"/>
    </row>
    <row r="34066" spans="1:1" hidden="1">
      <c r="A34066" s="5"/>
    </row>
    <row r="34067" spans="1:1" hidden="1">
      <c r="A34067" s="5"/>
    </row>
    <row r="34068" spans="1:1" hidden="1">
      <c r="A34068" s="5"/>
    </row>
    <row r="34069" spans="1:1" hidden="1">
      <c r="A34069" s="5"/>
    </row>
    <row r="34070" spans="1:1" hidden="1">
      <c r="A34070" s="5"/>
    </row>
    <row r="34071" spans="1:1" hidden="1">
      <c r="A34071" s="5"/>
    </row>
    <row r="34072" spans="1:1" hidden="1">
      <c r="A34072" s="5"/>
    </row>
    <row r="34073" spans="1:1" hidden="1">
      <c r="A34073" s="5"/>
    </row>
    <row r="34074" spans="1:1" hidden="1">
      <c r="A34074" s="5"/>
    </row>
    <row r="34075" spans="1:1" hidden="1">
      <c r="A34075" s="5"/>
    </row>
    <row r="34076" spans="1:1" hidden="1">
      <c r="A34076" s="5"/>
    </row>
    <row r="34077" spans="1:1" hidden="1">
      <c r="A34077" s="5"/>
    </row>
    <row r="34078" spans="1:1" hidden="1">
      <c r="A34078" s="5"/>
    </row>
    <row r="34079" spans="1:1" hidden="1">
      <c r="A34079" s="5"/>
    </row>
    <row r="34080" spans="1:1" hidden="1">
      <c r="A34080" s="5"/>
    </row>
    <row r="34081" spans="1:1" hidden="1">
      <c r="A34081" s="5"/>
    </row>
    <row r="34082" spans="1:1" hidden="1">
      <c r="A34082" s="5"/>
    </row>
    <row r="34083" spans="1:1" hidden="1">
      <c r="A34083" s="5"/>
    </row>
    <row r="34084" spans="1:1" hidden="1">
      <c r="A34084" s="5"/>
    </row>
    <row r="34085" spans="1:1" hidden="1">
      <c r="A34085" s="5"/>
    </row>
    <row r="34086" spans="1:1" hidden="1">
      <c r="A34086" s="5"/>
    </row>
    <row r="34087" spans="1:1" hidden="1">
      <c r="A34087" s="5"/>
    </row>
    <row r="34088" spans="1:1" hidden="1">
      <c r="A34088" s="5"/>
    </row>
    <row r="34089" spans="1:1" hidden="1">
      <c r="A34089" s="5"/>
    </row>
    <row r="34090" spans="1:1" hidden="1">
      <c r="A34090" s="5"/>
    </row>
    <row r="34091" spans="1:1" hidden="1">
      <c r="A34091" s="5"/>
    </row>
    <row r="34092" spans="1:1" hidden="1">
      <c r="A34092" s="5"/>
    </row>
    <row r="34093" spans="1:1" hidden="1">
      <c r="A34093" s="5"/>
    </row>
    <row r="34094" spans="1:1" hidden="1">
      <c r="A34094" s="5"/>
    </row>
    <row r="34095" spans="1:1" hidden="1">
      <c r="A34095" s="5"/>
    </row>
    <row r="34096" spans="1:1" hidden="1">
      <c r="A34096" s="5"/>
    </row>
    <row r="34097" spans="1:1" hidden="1">
      <c r="A34097" s="5"/>
    </row>
    <row r="34098" spans="1:1" hidden="1">
      <c r="A34098" s="5"/>
    </row>
    <row r="34099" spans="1:1" hidden="1">
      <c r="A34099" s="5"/>
    </row>
    <row r="34100" spans="1:1" hidden="1">
      <c r="A34100" s="5"/>
    </row>
    <row r="34101" spans="1:1" hidden="1">
      <c r="A34101" s="5"/>
    </row>
    <row r="34102" spans="1:1" hidden="1">
      <c r="A34102" s="5"/>
    </row>
    <row r="34103" spans="1:1" hidden="1">
      <c r="A34103" s="5"/>
    </row>
    <row r="34104" spans="1:1" hidden="1">
      <c r="A34104" s="5"/>
    </row>
    <row r="34105" spans="1:1" hidden="1">
      <c r="A34105" s="5"/>
    </row>
    <row r="34106" spans="1:1" hidden="1">
      <c r="A34106" s="5"/>
    </row>
    <row r="34107" spans="1:1" hidden="1">
      <c r="A34107" s="5"/>
    </row>
    <row r="34108" spans="1:1" hidden="1">
      <c r="A34108" s="5"/>
    </row>
    <row r="34109" spans="1:1" hidden="1">
      <c r="A34109" s="5"/>
    </row>
    <row r="34110" spans="1:1" hidden="1">
      <c r="A34110" s="5"/>
    </row>
    <row r="34111" spans="1:1" hidden="1">
      <c r="A34111" s="5"/>
    </row>
    <row r="34112" spans="1:1" hidden="1">
      <c r="A34112" s="5"/>
    </row>
    <row r="34113" spans="1:1" hidden="1">
      <c r="A34113" s="5"/>
    </row>
    <row r="34114" spans="1:1" hidden="1">
      <c r="A34114" s="5"/>
    </row>
    <row r="34115" spans="1:1" hidden="1">
      <c r="A34115" s="5"/>
    </row>
    <row r="34116" spans="1:1" hidden="1">
      <c r="A34116" s="5"/>
    </row>
    <row r="34117" spans="1:1" hidden="1">
      <c r="A34117" s="5"/>
    </row>
    <row r="34118" spans="1:1" hidden="1">
      <c r="A34118" s="5"/>
    </row>
    <row r="34119" spans="1:1" hidden="1">
      <c r="A34119" s="5"/>
    </row>
    <row r="34120" spans="1:1" hidden="1">
      <c r="A34120" s="5"/>
    </row>
    <row r="34121" spans="1:1" hidden="1">
      <c r="A34121" s="5"/>
    </row>
    <row r="34122" spans="1:1" hidden="1">
      <c r="A34122" s="5"/>
    </row>
    <row r="34123" spans="1:1" hidden="1">
      <c r="A34123" s="5"/>
    </row>
    <row r="34124" spans="1:1" hidden="1">
      <c r="A34124" s="5"/>
    </row>
    <row r="34125" spans="1:1" hidden="1">
      <c r="A34125" s="5"/>
    </row>
    <row r="34126" spans="1:1" hidden="1">
      <c r="A34126" s="5"/>
    </row>
    <row r="34127" spans="1:1" hidden="1">
      <c r="A34127" s="5"/>
    </row>
    <row r="34128" spans="1:1" hidden="1">
      <c r="A34128" s="5"/>
    </row>
    <row r="34129" spans="1:1" hidden="1">
      <c r="A34129" s="5"/>
    </row>
    <row r="34130" spans="1:1" hidden="1">
      <c r="A34130" s="5"/>
    </row>
    <row r="34131" spans="1:1" hidden="1">
      <c r="A34131" s="5"/>
    </row>
    <row r="34132" spans="1:1" hidden="1">
      <c r="A34132" s="5"/>
    </row>
    <row r="34133" spans="1:1" hidden="1">
      <c r="A34133" s="5"/>
    </row>
    <row r="34134" spans="1:1" hidden="1">
      <c r="A34134" s="5"/>
    </row>
    <row r="34135" spans="1:1" hidden="1">
      <c r="A34135" s="5"/>
    </row>
    <row r="34136" spans="1:1" hidden="1">
      <c r="A34136" s="5"/>
    </row>
    <row r="34137" spans="1:1" hidden="1">
      <c r="A34137" s="5"/>
    </row>
    <row r="34138" spans="1:1" hidden="1">
      <c r="A34138" s="5"/>
    </row>
    <row r="34139" spans="1:1" hidden="1">
      <c r="A34139" s="5"/>
    </row>
    <row r="34140" spans="1:1" hidden="1">
      <c r="A34140" s="5"/>
    </row>
    <row r="34141" spans="1:1" hidden="1">
      <c r="A34141" s="5"/>
    </row>
    <row r="34142" spans="1:1" hidden="1">
      <c r="A34142" s="5"/>
    </row>
    <row r="34143" spans="1:1" hidden="1">
      <c r="A34143" s="5"/>
    </row>
    <row r="34144" spans="1:1" hidden="1">
      <c r="A34144" s="5"/>
    </row>
    <row r="34145" spans="1:1" hidden="1">
      <c r="A34145" s="5"/>
    </row>
    <row r="34146" spans="1:1" hidden="1">
      <c r="A34146" s="5"/>
    </row>
    <row r="34147" spans="1:1" hidden="1">
      <c r="A34147" s="5"/>
    </row>
    <row r="34148" spans="1:1" hidden="1">
      <c r="A34148" s="5"/>
    </row>
    <row r="34149" spans="1:1" hidden="1">
      <c r="A34149" s="5"/>
    </row>
    <row r="34150" spans="1:1" hidden="1">
      <c r="A34150" s="5"/>
    </row>
    <row r="34151" spans="1:1" hidden="1">
      <c r="A34151" s="5"/>
    </row>
    <row r="34152" spans="1:1" hidden="1">
      <c r="A34152" s="5"/>
    </row>
    <row r="34153" spans="1:1" hidden="1">
      <c r="A34153" s="5"/>
    </row>
    <row r="34154" spans="1:1" hidden="1">
      <c r="A34154" s="5"/>
    </row>
    <row r="34155" spans="1:1" hidden="1">
      <c r="A34155" s="5"/>
    </row>
    <row r="34156" spans="1:1" hidden="1">
      <c r="A34156" s="5"/>
    </row>
    <row r="34157" spans="1:1" hidden="1">
      <c r="A34157" s="5"/>
    </row>
    <row r="34158" spans="1:1" hidden="1">
      <c r="A34158" s="5"/>
    </row>
    <row r="34159" spans="1:1" hidden="1">
      <c r="A34159" s="5"/>
    </row>
    <row r="34160" spans="1:1" hidden="1">
      <c r="A34160" s="5"/>
    </row>
    <row r="34161" spans="1:1" hidden="1">
      <c r="A34161" s="5"/>
    </row>
    <row r="34162" spans="1:1" hidden="1">
      <c r="A34162" s="5"/>
    </row>
    <row r="34163" spans="1:1" hidden="1">
      <c r="A34163" s="5"/>
    </row>
    <row r="34164" spans="1:1" hidden="1">
      <c r="A34164" s="5"/>
    </row>
    <row r="34165" spans="1:1" hidden="1">
      <c r="A34165" s="5"/>
    </row>
    <row r="34166" spans="1:1" hidden="1">
      <c r="A34166" s="5"/>
    </row>
    <row r="34167" spans="1:1" hidden="1">
      <c r="A34167" s="5"/>
    </row>
    <row r="34168" spans="1:1" hidden="1">
      <c r="A34168" s="5"/>
    </row>
    <row r="34169" spans="1:1" hidden="1">
      <c r="A34169" s="5"/>
    </row>
    <row r="34170" spans="1:1" hidden="1">
      <c r="A34170" s="5"/>
    </row>
    <row r="34171" spans="1:1" hidden="1">
      <c r="A34171" s="5"/>
    </row>
    <row r="34172" spans="1:1" hidden="1">
      <c r="A34172" s="5"/>
    </row>
    <row r="34173" spans="1:1" hidden="1">
      <c r="A34173" s="5"/>
    </row>
    <row r="34174" spans="1:1" hidden="1">
      <c r="A34174" s="5"/>
    </row>
    <row r="34175" spans="1:1" hidden="1">
      <c r="A34175" s="5"/>
    </row>
    <row r="34176" spans="1:1" hidden="1">
      <c r="A34176" s="5"/>
    </row>
    <row r="34177" spans="1:1" hidden="1">
      <c r="A34177" s="5"/>
    </row>
    <row r="34178" spans="1:1" hidden="1">
      <c r="A34178" s="5"/>
    </row>
    <row r="34179" spans="1:1" hidden="1">
      <c r="A34179" s="5"/>
    </row>
    <row r="34180" spans="1:1" hidden="1">
      <c r="A34180" s="5"/>
    </row>
    <row r="34181" spans="1:1" hidden="1">
      <c r="A34181" s="5"/>
    </row>
    <row r="34182" spans="1:1" hidden="1">
      <c r="A34182" s="5"/>
    </row>
    <row r="34183" spans="1:1" hidden="1">
      <c r="A34183" s="5"/>
    </row>
    <row r="34184" spans="1:1" hidden="1">
      <c r="A34184" s="5"/>
    </row>
    <row r="34185" spans="1:1" hidden="1">
      <c r="A34185" s="5"/>
    </row>
    <row r="34186" spans="1:1" hidden="1">
      <c r="A34186" s="5"/>
    </row>
    <row r="34187" spans="1:1" hidden="1">
      <c r="A34187" s="5"/>
    </row>
    <row r="34188" spans="1:1" hidden="1">
      <c r="A34188" s="5"/>
    </row>
    <row r="34189" spans="1:1" hidden="1">
      <c r="A34189" s="5"/>
    </row>
    <row r="34190" spans="1:1" hidden="1">
      <c r="A34190" s="5"/>
    </row>
    <row r="34191" spans="1:1" hidden="1">
      <c r="A34191" s="5"/>
    </row>
    <row r="34192" spans="1:1" hidden="1">
      <c r="A34192" s="5"/>
    </row>
    <row r="34193" spans="1:1" hidden="1">
      <c r="A34193" s="5"/>
    </row>
    <row r="34194" spans="1:1" hidden="1">
      <c r="A34194" s="5"/>
    </row>
    <row r="34195" spans="1:1" hidden="1">
      <c r="A34195" s="5"/>
    </row>
    <row r="34196" spans="1:1" hidden="1">
      <c r="A34196" s="5"/>
    </row>
    <row r="34197" spans="1:1" hidden="1">
      <c r="A34197" s="5"/>
    </row>
    <row r="34198" spans="1:1" hidden="1">
      <c r="A34198" s="5"/>
    </row>
    <row r="34199" spans="1:1" hidden="1">
      <c r="A34199" s="5"/>
    </row>
    <row r="34200" spans="1:1" hidden="1">
      <c r="A34200" s="5"/>
    </row>
    <row r="34201" spans="1:1" hidden="1">
      <c r="A34201" s="5"/>
    </row>
    <row r="34202" spans="1:1" hidden="1">
      <c r="A34202" s="5"/>
    </row>
    <row r="34203" spans="1:1" hidden="1">
      <c r="A34203" s="5"/>
    </row>
    <row r="34204" spans="1:1" hidden="1">
      <c r="A34204" s="5"/>
    </row>
    <row r="34205" spans="1:1" hidden="1">
      <c r="A34205" s="5"/>
    </row>
    <row r="34206" spans="1:1" hidden="1">
      <c r="A34206" s="5"/>
    </row>
    <row r="34207" spans="1:1" hidden="1">
      <c r="A34207" s="5"/>
    </row>
    <row r="34208" spans="1:1" hidden="1">
      <c r="A34208" s="5"/>
    </row>
    <row r="34209" spans="1:1" hidden="1">
      <c r="A34209" s="5"/>
    </row>
    <row r="34210" spans="1:1" hidden="1">
      <c r="A34210" s="5"/>
    </row>
    <row r="34211" spans="1:1" hidden="1">
      <c r="A34211" s="5"/>
    </row>
    <row r="34212" spans="1:1" hidden="1">
      <c r="A34212" s="5"/>
    </row>
    <row r="34213" spans="1:1" hidden="1">
      <c r="A34213" s="5"/>
    </row>
    <row r="34214" spans="1:1" hidden="1">
      <c r="A34214" s="5"/>
    </row>
    <row r="34215" spans="1:1" hidden="1">
      <c r="A34215" s="5"/>
    </row>
    <row r="34216" spans="1:1" hidden="1">
      <c r="A34216" s="5"/>
    </row>
    <row r="34217" spans="1:1" hidden="1">
      <c r="A34217" s="5"/>
    </row>
    <row r="34218" spans="1:1" hidden="1">
      <c r="A34218" s="5"/>
    </row>
    <row r="34219" spans="1:1" hidden="1">
      <c r="A34219" s="5"/>
    </row>
    <row r="34220" spans="1:1" hidden="1">
      <c r="A34220" s="5"/>
    </row>
    <row r="34221" spans="1:1" hidden="1">
      <c r="A34221" s="5"/>
    </row>
    <row r="34222" spans="1:1" hidden="1">
      <c r="A34222" s="5"/>
    </row>
    <row r="34223" spans="1:1" hidden="1">
      <c r="A34223" s="5"/>
    </row>
    <row r="34224" spans="1:1" hidden="1">
      <c r="A34224" s="5"/>
    </row>
    <row r="34225" spans="1:1" hidden="1">
      <c r="A34225" s="5"/>
    </row>
    <row r="34226" spans="1:1" hidden="1">
      <c r="A34226" s="5"/>
    </row>
    <row r="34227" spans="1:1" hidden="1">
      <c r="A34227" s="5"/>
    </row>
    <row r="34228" spans="1:1" hidden="1">
      <c r="A34228" s="5"/>
    </row>
    <row r="34229" spans="1:1" hidden="1">
      <c r="A34229" s="5"/>
    </row>
    <row r="34230" spans="1:1" hidden="1">
      <c r="A34230" s="5"/>
    </row>
    <row r="34231" spans="1:1" hidden="1">
      <c r="A34231" s="5"/>
    </row>
    <row r="34232" spans="1:1" hidden="1">
      <c r="A34232" s="5"/>
    </row>
    <row r="34233" spans="1:1" hidden="1">
      <c r="A34233" s="5"/>
    </row>
    <row r="34234" spans="1:1" hidden="1">
      <c r="A34234" s="5"/>
    </row>
    <row r="34235" spans="1:1" hidden="1">
      <c r="A34235" s="5"/>
    </row>
    <row r="34236" spans="1:1" hidden="1">
      <c r="A34236" s="5"/>
    </row>
    <row r="34237" spans="1:1" hidden="1">
      <c r="A34237" s="5"/>
    </row>
    <row r="34238" spans="1:1" hidden="1">
      <c r="A34238" s="5"/>
    </row>
    <row r="34239" spans="1:1" hidden="1">
      <c r="A34239" s="5"/>
    </row>
    <row r="34240" spans="1:1" hidden="1">
      <c r="A34240" s="5"/>
    </row>
    <row r="34241" spans="1:1" hidden="1">
      <c r="A34241" s="5"/>
    </row>
    <row r="34242" spans="1:1" hidden="1">
      <c r="A34242" s="5"/>
    </row>
    <row r="34243" spans="1:1" hidden="1">
      <c r="A34243" s="5"/>
    </row>
    <row r="34244" spans="1:1" hidden="1">
      <c r="A34244" s="5"/>
    </row>
    <row r="34245" spans="1:1" hidden="1">
      <c r="A34245" s="5"/>
    </row>
    <row r="34246" spans="1:1" hidden="1">
      <c r="A34246" s="5"/>
    </row>
    <row r="34247" spans="1:1" hidden="1">
      <c r="A34247" s="5"/>
    </row>
    <row r="34248" spans="1:1" hidden="1">
      <c r="A34248" s="5"/>
    </row>
    <row r="34249" spans="1:1" hidden="1">
      <c r="A34249" s="5"/>
    </row>
    <row r="34250" spans="1:1" hidden="1">
      <c r="A34250" s="5"/>
    </row>
    <row r="34251" spans="1:1" hidden="1">
      <c r="A34251" s="5"/>
    </row>
    <row r="34252" spans="1:1" hidden="1">
      <c r="A34252" s="5"/>
    </row>
    <row r="34253" spans="1:1" hidden="1">
      <c r="A34253" s="5"/>
    </row>
    <row r="34254" spans="1:1" hidden="1">
      <c r="A34254" s="5"/>
    </row>
    <row r="34255" spans="1:1" hidden="1">
      <c r="A34255" s="5"/>
    </row>
    <row r="34256" spans="1:1" hidden="1">
      <c r="A34256" s="5"/>
    </row>
    <row r="34257" spans="1:1" hidden="1">
      <c r="A34257" s="5"/>
    </row>
    <row r="34258" spans="1:1" hidden="1">
      <c r="A34258" s="5"/>
    </row>
    <row r="34259" spans="1:1" hidden="1">
      <c r="A34259" s="5"/>
    </row>
    <row r="34260" spans="1:1" hidden="1">
      <c r="A34260" s="5"/>
    </row>
    <row r="34261" spans="1:1" hidden="1">
      <c r="A34261" s="5"/>
    </row>
    <row r="34262" spans="1:1" hidden="1">
      <c r="A34262" s="5"/>
    </row>
    <row r="34263" spans="1:1" hidden="1">
      <c r="A34263" s="5"/>
    </row>
    <row r="34264" spans="1:1" hidden="1">
      <c r="A34264" s="5"/>
    </row>
    <row r="34265" spans="1:1" hidden="1">
      <c r="A34265" s="5"/>
    </row>
    <row r="34266" spans="1:1" hidden="1">
      <c r="A34266" s="5"/>
    </row>
    <row r="34267" spans="1:1" hidden="1">
      <c r="A34267" s="5"/>
    </row>
    <row r="34268" spans="1:1" hidden="1">
      <c r="A34268" s="5"/>
    </row>
    <row r="34269" spans="1:1" hidden="1">
      <c r="A34269" s="5"/>
    </row>
    <row r="34270" spans="1:1" hidden="1">
      <c r="A34270" s="5"/>
    </row>
    <row r="34271" spans="1:1" hidden="1">
      <c r="A34271" s="5"/>
    </row>
    <row r="34272" spans="1:1" hidden="1">
      <c r="A34272" s="5"/>
    </row>
    <row r="34273" spans="1:1" hidden="1">
      <c r="A34273" s="5"/>
    </row>
    <row r="34274" spans="1:1" hidden="1">
      <c r="A34274" s="5"/>
    </row>
    <row r="34275" spans="1:1" hidden="1">
      <c r="A34275" s="5"/>
    </row>
    <row r="34276" spans="1:1" hidden="1">
      <c r="A34276" s="5"/>
    </row>
    <row r="34277" spans="1:1" hidden="1">
      <c r="A34277" s="5"/>
    </row>
    <row r="34278" spans="1:1" hidden="1">
      <c r="A34278" s="5"/>
    </row>
    <row r="34279" spans="1:1" hidden="1">
      <c r="A34279" s="5"/>
    </row>
    <row r="34280" spans="1:1" hidden="1">
      <c r="A34280" s="5"/>
    </row>
    <row r="34281" spans="1:1" hidden="1">
      <c r="A34281" s="5"/>
    </row>
    <row r="34282" spans="1:1" hidden="1">
      <c r="A34282" s="5"/>
    </row>
    <row r="34283" spans="1:1" hidden="1">
      <c r="A34283" s="5"/>
    </row>
    <row r="34284" spans="1:1" hidden="1">
      <c r="A34284" s="5"/>
    </row>
    <row r="34285" spans="1:1" hidden="1">
      <c r="A34285" s="5"/>
    </row>
    <row r="34286" spans="1:1" hidden="1">
      <c r="A34286" s="5"/>
    </row>
    <row r="34287" spans="1:1" hidden="1">
      <c r="A34287" s="5"/>
    </row>
    <row r="34288" spans="1:1" hidden="1">
      <c r="A34288" s="5"/>
    </row>
    <row r="34289" spans="1:1" hidden="1">
      <c r="A34289" s="5"/>
    </row>
    <row r="34290" spans="1:1" hidden="1">
      <c r="A34290" s="5"/>
    </row>
    <row r="34291" spans="1:1" hidden="1">
      <c r="A34291" s="5"/>
    </row>
    <row r="34292" spans="1:1" hidden="1">
      <c r="A34292" s="5"/>
    </row>
    <row r="34293" spans="1:1" hidden="1">
      <c r="A34293" s="5"/>
    </row>
    <row r="34294" spans="1:1" hidden="1">
      <c r="A34294" s="5"/>
    </row>
    <row r="34295" spans="1:1" hidden="1">
      <c r="A34295" s="5"/>
    </row>
    <row r="34296" spans="1:1" hidden="1">
      <c r="A34296" s="5"/>
    </row>
    <row r="34297" spans="1:1" hidden="1">
      <c r="A34297" s="5"/>
    </row>
    <row r="34298" spans="1:1" hidden="1">
      <c r="A34298" s="5"/>
    </row>
    <row r="34299" spans="1:1" hidden="1">
      <c r="A34299" s="5"/>
    </row>
    <row r="34300" spans="1:1" hidden="1">
      <c r="A34300" s="5"/>
    </row>
    <row r="34301" spans="1:1" hidden="1">
      <c r="A34301" s="5"/>
    </row>
    <row r="34302" spans="1:1" hidden="1">
      <c r="A34302" s="5"/>
    </row>
    <row r="34303" spans="1:1" hidden="1">
      <c r="A34303" s="5"/>
    </row>
    <row r="34304" spans="1:1" hidden="1">
      <c r="A34304" s="5"/>
    </row>
    <row r="34305" spans="1:1" hidden="1">
      <c r="A34305" s="5"/>
    </row>
    <row r="34306" spans="1:1" hidden="1">
      <c r="A34306" s="5"/>
    </row>
    <row r="34307" spans="1:1" hidden="1">
      <c r="A34307" s="5"/>
    </row>
    <row r="34308" spans="1:1" hidden="1">
      <c r="A34308" s="5"/>
    </row>
    <row r="34309" spans="1:1" hidden="1">
      <c r="A34309" s="5"/>
    </row>
    <row r="34310" spans="1:1" hidden="1">
      <c r="A34310" s="5"/>
    </row>
    <row r="34311" spans="1:1" hidden="1">
      <c r="A34311" s="5"/>
    </row>
    <row r="34312" spans="1:1" hidden="1">
      <c r="A34312" s="5"/>
    </row>
    <row r="34313" spans="1:1" hidden="1">
      <c r="A34313" s="5"/>
    </row>
    <row r="34314" spans="1:1" hidden="1">
      <c r="A34314" s="5"/>
    </row>
    <row r="34315" spans="1:1" hidden="1">
      <c r="A34315" s="5"/>
    </row>
    <row r="34316" spans="1:1" hidden="1">
      <c r="A34316" s="5"/>
    </row>
    <row r="34317" spans="1:1" hidden="1">
      <c r="A34317" s="5"/>
    </row>
    <row r="34318" spans="1:1" hidden="1">
      <c r="A34318" s="5"/>
    </row>
    <row r="34319" spans="1:1" hidden="1">
      <c r="A34319" s="5"/>
    </row>
    <row r="34320" spans="1:1" hidden="1">
      <c r="A34320" s="5"/>
    </row>
    <row r="34321" spans="1:1" hidden="1">
      <c r="A34321" s="5"/>
    </row>
    <row r="34322" spans="1:1" hidden="1">
      <c r="A34322" s="5"/>
    </row>
    <row r="34323" spans="1:1" hidden="1">
      <c r="A34323" s="5"/>
    </row>
    <row r="34324" spans="1:1" hidden="1">
      <c r="A34324" s="5"/>
    </row>
    <row r="34325" spans="1:1" hidden="1">
      <c r="A34325" s="5"/>
    </row>
    <row r="34326" spans="1:1" hidden="1">
      <c r="A34326" s="5"/>
    </row>
    <row r="34327" spans="1:1" hidden="1">
      <c r="A34327" s="5"/>
    </row>
    <row r="34328" spans="1:1" hidden="1">
      <c r="A34328" s="5"/>
    </row>
    <row r="34329" spans="1:1" hidden="1">
      <c r="A34329" s="5"/>
    </row>
    <row r="34330" spans="1:1" hidden="1">
      <c r="A34330" s="5"/>
    </row>
    <row r="34331" spans="1:1" hidden="1">
      <c r="A34331" s="5"/>
    </row>
    <row r="34332" spans="1:1" hidden="1">
      <c r="A34332" s="5"/>
    </row>
    <row r="34333" spans="1:1" hidden="1">
      <c r="A34333" s="5"/>
    </row>
    <row r="34334" spans="1:1" hidden="1">
      <c r="A34334" s="5"/>
    </row>
    <row r="34335" spans="1:1" hidden="1">
      <c r="A34335" s="5"/>
    </row>
    <row r="34336" spans="1:1" hidden="1">
      <c r="A34336" s="5"/>
    </row>
    <row r="34337" spans="1:1" hidden="1">
      <c r="A34337" s="5"/>
    </row>
    <row r="34338" spans="1:1" hidden="1">
      <c r="A34338" s="5"/>
    </row>
    <row r="34339" spans="1:1" hidden="1">
      <c r="A34339" s="5"/>
    </row>
    <row r="34340" spans="1:1" hidden="1">
      <c r="A34340" s="5"/>
    </row>
    <row r="34341" spans="1:1" hidden="1">
      <c r="A34341" s="5"/>
    </row>
    <row r="34342" spans="1:1" hidden="1">
      <c r="A34342" s="5"/>
    </row>
    <row r="34343" spans="1:1" hidden="1">
      <c r="A34343" s="5"/>
    </row>
    <row r="34344" spans="1:1" hidden="1">
      <c r="A34344" s="5"/>
    </row>
    <row r="34345" spans="1:1" hidden="1">
      <c r="A34345" s="5"/>
    </row>
    <row r="34346" spans="1:1" hidden="1">
      <c r="A34346" s="5"/>
    </row>
    <row r="34347" spans="1:1" hidden="1">
      <c r="A34347" s="5"/>
    </row>
    <row r="34348" spans="1:1" hidden="1">
      <c r="A34348" s="5"/>
    </row>
    <row r="34349" spans="1:1" hidden="1">
      <c r="A34349" s="5"/>
    </row>
    <row r="34350" spans="1:1" hidden="1">
      <c r="A34350" s="5"/>
    </row>
    <row r="34351" spans="1:1" hidden="1">
      <c r="A34351" s="5"/>
    </row>
    <row r="34352" spans="1:1" hidden="1">
      <c r="A34352" s="5"/>
    </row>
    <row r="34353" spans="1:1" hidden="1">
      <c r="A34353" s="5"/>
    </row>
    <row r="34354" spans="1:1" hidden="1">
      <c r="A34354" s="5"/>
    </row>
    <row r="34355" spans="1:1" hidden="1">
      <c r="A34355" s="5"/>
    </row>
    <row r="34356" spans="1:1" hidden="1">
      <c r="A34356" s="5"/>
    </row>
    <row r="34357" spans="1:1" hidden="1">
      <c r="A34357" s="5"/>
    </row>
    <row r="34358" spans="1:1" hidden="1">
      <c r="A34358" s="5"/>
    </row>
    <row r="34359" spans="1:1" hidden="1">
      <c r="A34359" s="5"/>
    </row>
    <row r="34360" spans="1:1" hidden="1">
      <c r="A34360" s="5"/>
    </row>
    <row r="34361" spans="1:1" hidden="1">
      <c r="A34361" s="5"/>
    </row>
    <row r="34362" spans="1:1" hidden="1">
      <c r="A34362" s="5"/>
    </row>
    <row r="34363" spans="1:1" hidden="1">
      <c r="A34363" s="5"/>
    </row>
    <row r="34364" spans="1:1" hidden="1">
      <c r="A34364" s="5"/>
    </row>
    <row r="34365" spans="1:1" hidden="1">
      <c r="A34365" s="5"/>
    </row>
    <row r="34366" spans="1:1" hidden="1">
      <c r="A34366" s="5"/>
    </row>
    <row r="34367" spans="1:1" hidden="1">
      <c r="A34367" s="5"/>
    </row>
    <row r="34368" spans="1:1" hidden="1">
      <c r="A34368" s="5"/>
    </row>
    <row r="34369" spans="1:1" hidden="1">
      <c r="A34369" s="5"/>
    </row>
    <row r="34370" spans="1:1" hidden="1">
      <c r="A34370" s="5"/>
    </row>
    <row r="34371" spans="1:1" hidden="1">
      <c r="A34371" s="5"/>
    </row>
    <row r="34372" spans="1:1" hidden="1">
      <c r="A34372" s="5"/>
    </row>
    <row r="34373" spans="1:1" hidden="1">
      <c r="A34373" s="5"/>
    </row>
    <row r="34374" spans="1:1" hidden="1">
      <c r="A34374" s="5"/>
    </row>
    <row r="34375" spans="1:1" hidden="1">
      <c r="A34375" s="5"/>
    </row>
    <row r="34376" spans="1:1" hidden="1">
      <c r="A34376" s="5"/>
    </row>
    <row r="34377" spans="1:1" hidden="1">
      <c r="A34377" s="5"/>
    </row>
    <row r="34378" spans="1:1" hidden="1">
      <c r="A34378" s="5"/>
    </row>
    <row r="34379" spans="1:1" hidden="1">
      <c r="A34379" s="5"/>
    </row>
    <row r="34380" spans="1:1" hidden="1">
      <c r="A34380" s="5"/>
    </row>
    <row r="34381" spans="1:1" hidden="1">
      <c r="A34381" s="5"/>
    </row>
    <row r="34382" spans="1:1" hidden="1">
      <c r="A34382" s="5"/>
    </row>
    <row r="34383" spans="1:1" hidden="1">
      <c r="A34383" s="5"/>
    </row>
    <row r="34384" spans="1:1" hidden="1">
      <c r="A34384" s="5"/>
    </row>
    <row r="34385" spans="1:1" hidden="1">
      <c r="A34385" s="5"/>
    </row>
    <row r="34386" spans="1:1" hidden="1">
      <c r="A34386" s="5"/>
    </row>
    <row r="34387" spans="1:1" hidden="1">
      <c r="A34387" s="5"/>
    </row>
    <row r="34388" spans="1:1" hidden="1">
      <c r="A34388" s="5"/>
    </row>
    <row r="34389" spans="1:1" hidden="1">
      <c r="A34389" s="5"/>
    </row>
    <row r="34390" spans="1:1" hidden="1">
      <c r="A34390" s="5"/>
    </row>
    <row r="34391" spans="1:1" hidden="1">
      <c r="A34391" s="5"/>
    </row>
    <row r="34392" spans="1:1" hidden="1">
      <c r="A34392" s="5"/>
    </row>
    <row r="34393" spans="1:1" hidden="1">
      <c r="A34393" s="5"/>
    </row>
    <row r="34394" spans="1:1" hidden="1">
      <c r="A34394" s="5"/>
    </row>
    <row r="34395" spans="1:1" hidden="1">
      <c r="A34395" s="5"/>
    </row>
    <row r="34396" spans="1:1" hidden="1">
      <c r="A34396" s="5"/>
    </row>
    <row r="34397" spans="1:1" hidden="1">
      <c r="A34397" s="5"/>
    </row>
    <row r="34398" spans="1:1" hidden="1">
      <c r="A34398" s="5"/>
    </row>
    <row r="34399" spans="1:1" hidden="1">
      <c r="A34399" s="5"/>
    </row>
    <row r="34400" spans="1:1" hidden="1">
      <c r="A34400" s="5"/>
    </row>
    <row r="34401" spans="1:1" hidden="1">
      <c r="A34401" s="5"/>
    </row>
    <row r="34402" spans="1:1" hidden="1">
      <c r="A34402" s="5"/>
    </row>
    <row r="34403" spans="1:1" hidden="1">
      <c r="A34403" s="5"/>
    </row>
    <row r="34404" spans="1:1" hidden="1">
      <c r="A34404" s="5"/>
    </row>
    <row r="34405" spans="1:1" hidden="1">
      <c r="A34405" s="5"/>
    </row>
    <row r="34406" spans="1:1" hidden="1">
      <c r="A34406" s="5"/>
    </row>
    <row r="34407" spans="1:1" hidden="1">
      <c r="A34407" s="5"/>
    </row>
    <row r="34408" spans="1:1" hidden="1">
      <c r="A34408" s="5"/>
    </row>
    <row r="34409" spans="1:1" hidden="1">
      <c r="A34409" s="5"/>
    </row>
    <row r="34410" spans="1:1" hidden="1">
      <c r="A34410" s="5"/>
    </row>
    <row r="34411" spans="1:1" hidden="1">
      <c r="A34411" s="5"/>
    </row>
    <row r="34412" spans="1:1" hidden="1">
      <c r="A34412" s="5"/>
    </row>
    <row r="34413" spans="1:1" hidden="1">
      <c r="A34413" s="5"/>
    </row>
    <row r="34414" spans="1:1" hidden="1">
      <c r="A34414" s="5"/>
    </row>
    <row r="34415" spans="1:1" hidden="1">
      <c r="A34415" s="5"/>
    </row>
    <row r="34416" spans="1:1" hidden="1">
      <c r="A34416" s="5"/>
    </row>
    <row r="34417" spans="1:1" hidden="1">
      <c r="A34417" s="5"/>
    </row>
    <row r="34418" spans="1:1" hidden="1">
      <c r="A34418" s="5"/>
    </row>
    <row r="34419" spans="1:1" hidden="1">
      <c r="A34419" s="5"/>
    </row>
    <row r="34420" spans="1:1" hidden="1">
      <c r="A34420" s="5"/>
    </row>
    <row r="34421" spans="1:1" hidden="1">
      <c r="A34421" s="5"/>
    </row>
    <row r="34422" spans="1:1" hidden="1">
      <c r="A34422" s="5"/>
    </row>
    <row r="34423" spans="1:1" hidden="1">
      <c r="A34423" s="5"/>
    </row>
    <row r="34424" spans="1:1" hidden="1">
      <c r="A34424" s="5"/>
    </row>
    <row r="34425" spans="1:1" hidden="1">
      <c r="A34425" s="5"/>
    </row>
    <row r="34426" spans="1:1" hidden="1">
      <c r="A34426" s="5"/>
    </row>
    <row r="34427" spans="1:1" hidden="1">
      <c r="A34427" s="5"/>
    </row>
    <row r="34428" spans="1:1" hidden="1">
      <c r="A34428" s="5"/>
    </row>
    <row r="34429" spans="1:1" hidden="1">
      <c r="A34429" s="5"/>
    </row>
    <row r="34430" spans="1:1" hidden="1">
      <c r="A34430" s="5"/>
    </row>
    <row r="34431" spans="1:1" hidden="1">
      <c r="A34431" s="5"/>
    </row>
    <row r="34432" spans="1:1" hidden="1">
      <c r="A34432" s="5"/>
    </row>
    <row r="34433" spans="1:1" hidden="1">
      <c r="A34433" s="5"/>
    </row>
    <row r="34434" spans="1:1" hidden="1">
      <c r="A34434" s="5"/>
    </row>
    <row r="34435" spans="1:1" hidden="1">
      <c r="A34435" s="5"/>
    </row>
    <row r="34436" spans="1:1" hidden="1">
      <c r="A34436" s="5"/>
    </row>
    <row r="34437" spans="1:1" hidden="1">
      <c r="A34437" s="5"/>
    </row>
    <row r="34438" spans="1:1" hidden="1">
      <c r="A34438" s="5"/>
    </row>
    <row r="34439" spans="1:1" hidden="1">
      <c r="A34439" s="5"/>
    </row>
    <row r="34440" spans="1:1" hidden="1">
      <c r="A34440" s="5"/>
    </row>
    <row r="34441" spans="1:1" hidden="1">
      <c r="A34441" s="5"/>
    </row>
    <row r="34442" spans="1:1" hidden="1">
      <c r="A34442" s="5"/>
    </row>
    <row r="34443" spans="1:1" hidden="1">
      <c r="A34443" s="5"/>
    </row>
    <row r="34444" spans="1:1" hidden="1">
      <c r="A34444" s="5"/>
    </row>
    <row r="34445" spans="1:1" hidden="1">
      <c r="A34445" s="5"/>
    </row>
    <row r="34446" spans="1:1" hidden="1">
      <c r="A34446" s="5"/>
    </row>
    <row r="34447" spans="1:1" hidden="1">
      <c r="A34447" s="5"/>
    </row>
    <row r="34448" spans="1:1" hidden="1">
      <c r="A34448" s="5"/>
    </row>
    <row r="34449" spans="1:1" hidden="1">
      <c r="A34449" s="5"/>
    </row>
    <row r="34450" spans="1:1" hidden="1">
      <c r="A34450" s="5"/>
    </row>
    <row r="34451" spans="1:1" hidden="1">
      <c r="A34451" s="5"/>
    </row>
    <row r="34452" spans="1:1" hidden="1">
      <c r="A34452" s="5"/>
    </row>
    <row r="34453" spans="1:1" hidden="1">
      <c r="A34453" s="5"/>
    </row>
    <row r="34454" spans="1:1" hidden="1">
      <c r="A34454" s="5"/>
    </row>
    <row r="34455" spans="1:1" hidden="1">
      <c r="A34455" s="5"/>
    </row>
    <row r="34456" spans="1:1" hidden="1">
      <c r="A34456" s="5"/>
    </row>
    <row r="34457" spans="1:1" hidden="1">
      <c r="A34457" s="5"/>
    </row>
    <row r="34458" spans="1:1" hidden="1">
      <c r="A34458" s="5"/>
    </row>
    <row r="34459" spans="1:1" hidden="1">
      <c r="A34459" s="5"/>
    </row>
    <row r="34460" spans="1:1" hidden="1">
      <c r="A34460" s="5"/>
    </row>
    <row r="34461" spans="1:1" hidden="1">
      <c r="A34461" s="5"/>
    </row>
    <row r="34462" spans="1:1" hidden="1">
      <c r="A34462" s="5"/>
    </row>
    <row r="34463" spans="1:1" hidden="1">
      <c r="A34463" s="5"/>
    </row>
    <row r="34464" spans="1:1" hidden="1">
      <c r="A34464" s="5"/>
    </row>
    <row r="34465" spans="1:1" hidden="1">
      <c r="A34465" s="5"/>
    </row>
    <row r="34466" spans="1:1" hidden="1">
      <c r="A34466" s="5"/>
    </row>
    <row r="34467" spans="1:1" hidden="1">
      <c r="A34467" s="5"/>
    </row>
    <row r="34468" spans="1:1" hidden="1">
      <c r="A34468" s="5"/>
    </row>
    <row r="34469" spans="1:1" hidden="1">
      <c r="A34469" s="5"/>
    </row>
    <row r="34470" spans="1:1" hidden="1">
      <c r="A34470" s="5"/>
    </row>
    <row r="34471" spans="1:1" hidden="1">
      <c r="A34471" s="5"/>
    </row>
    <row r="34472" spans="1:1" hidden="1">
      <c r="A34472" s="5"/>
    </row>
    <row r="34473" spans="1:1" hidden="1">
      <c r="A34473" s="5"/>
    </row>
    <row r="34474" spans="1:1" hidden="1">
      <c r="A34474" s="5"/>
    </row>
    <row r="34475" spans="1:1" hidden="1">
      <c r="A34475" s="5"/>
    </row>
    <row r="34476" spans="1:1" hidden="1">
      <c r="A34476" s="5"/>
    </row>
    <row r="34477" spans="1:1" hidden="1">
      <c r="A34477" s="5"/>
    </row>
    <row r="34478" spans="1:1" hidden="1">
      <c r="A34478" s="5"/>
    </row>
    <row r="34479" spans="1:1" hidden="1">
      <c r="A34479" s="5"/>
    </row>
    <row r="34480" spans="1:1" hidden="1">
      <c r="A34480" s="5"/>
    </row>
    <row r="34481" spans="1:1" hidden="1">
      <c r="A34481" s="5"/>
    </row>
    <row r="34482" spans="1:1" hidden="1">
      <c r="A34482" s="5"/>
    </row>
    <row r="34483" spans="1:1" hidden="1">
      <c r="A34483" s="5"/>
    </row>
    <row r="34484" spans="1:1" hidden="1">
      <c r="A34484" s="5"/>
    </row>
    <row r="34485" spans="1:1" hidden="1">
      <c r="A34485" s="5"/>
    </row>
    <row r="34486" spans="1:1" hidden="1">
      <c r="A34486" s="5"/>
    </row>
    <row r="34487" spans="1:1" hidden="1">
      <c r="A34487" s="5"/>
    </row>
    <row r="34488" spans="1:1" hidden="1">
      <c r="A34488" s="5"/>
    </row>
    <row r="34489" spans="1:1" hidden="1">
      <c r="A34489" s="5"/>
    </row>
    <row r="34490" spans="1:1" hidden="1">
      <c r="A34490" s="5"/>
    </row>
    <row r="34491" spans="1:1" hidden="1">
      <c r="A34491" s="5"/>
    </row>
    <row r="34492" spans="1:1" hidden="1">
      <c r="A34492" s="5"/>
    </row>
    <row r="34493" spans="1:1" hidden="1">
      <c r="A34493" s="5"/>
    </row>
    <row r="34494" spans="1:1" hidden="1">
      <c r="A34494" s="5"/>
    </row>
    <row r="34495" spans="1:1" hidden="1">
      <c r="A34495" s="5"/>
    </row>
    <row r="34496" spans="1:1" hidden="1">
      <c r="A34496" s="5"/>
    </row>
    <row r="34497" spans="1:1" hidden="1">
      <c r="A34497" s="5"/>
    </row>
    <row r="34498" spans="1:1" hidden="1">
      <c r="A34498" s="5"/>
    </row>
    <row r="34499" spans="1:1" hidden="1">
      <c r="A34499" s="5"/>
    </row>
    <row r="34500" spans="1:1" hidden="1">
      <c r="A34500" s="5"/>
    </row>
    <row r="34501" spans="1:1" hidden="1">
      <c r="A34501" s="5"/>
    </row>
    <row r="34502" spans="1:1" hidden="1">
      <c r="A34502" s="5"/>
    </row>
    <row r="34503" spans="1:1" hidden="1">
      <c r="A34503" s="5"/>
    </row>
    <row r="34504" spans="1:1" hidden="1">
      <c r="A34504" s="5"/>
    </row>
    <row r="34505" spans="1:1" hidden="1">
      <c r="A34505" s="5"/>
    </row>
    <row r="34506" spans="1:1" hidden="1">
      <c r="A34506" s="5"/>
    </row>
    <row r="34507" spans="1:1" hidden="1">
      <c r="A34507" s="5"/>
    </row>
    <row r="34508" spans="1:1" hidden="1">
      <c r="A34508" s="5"/>
    </row>
    <row r="34509" spans="1:1" hidden="1">
      <c r="A34509" s="5"/>
    </row>
    <row r="34510" spans="1:1" hidden="1">
      <c r="A34510" s="5"/>
    </row>
    <row r="34511" spans="1:1" hidden="1">
      <c r="A34511" s="5"/>
    </row>
    <row r="34512" spans="1:1" hidden="1">
      <c r="A34512" s="5"/>
    </row>
    <row r="34513" spans="1:1" hidden="1">
      <c r="A34513" s="5"/>
    </row>
    <row r="34514" spans="1:1" hidden="1">
      <c r="A34514" s="5"/>
    </row>
    <row r="34515" spans="1:1" hidden="1">
      <c r="A34515" s="5"/>
    </row>
    <row r="34516" spans="1:1" hidden="1">
      <c r="A34516" s="5"/>
    </row>
    <row r="34517" spans="1:1" hidden="1">
      <c r="A34517" s="5"/>
    </row>
    <row r="34518" spans="1:1" hidden="1">
      <c r="A34518" s="5"/>
    </row>
    <row r="34519" spans="1:1" hidden="1">
      <c r="A34519" s="5"/>
    </row>
    <row r="34520" spans="1:1" hidden="1">
      <c r="A34520" s="5"/>
    </row>
    <row r="34521" spans="1:1" hidden="1">
      <c r="A34521" s="5"/>
    </row>
    <row r="34522" spans="1:1" hidden="1">
      <c r="A34522" s="5"/>
    </row>
    <row r="34523" spans="1:1" hidden="1">
      <c r="A34523" s="5"/>
    </row>
    <row r="34524" spans="1:1" hidden="1">
      <c r="A34524" s="5"/>
    </row>
    <row r="34525" spans="1:1" hidden="1">
      <c r="A34525" s="5"/>
    </row>
    <row r="34526" spans="1:1" hidden="1">
      <c r="A34526" s="5"/>
    </row>
    <row r="34527" spans="1:1" hidden="1">
      <c r="A34527" s="5"/>
    </row>
    <row r="34528" spans="1:1" hidden="1">
      <c r="A34528" s="5"/>
    </row>
    <row r="34529" spans="1:1" hidden="1">
      <c r="A34529" s="5"/>
    </row>
    <row r="34530" spans="1:1" hidden="1">
      <c r="A34530" s="5"/>
    </row>
    <row r="34531" spans="1:1" hidden="1">
      <c r="A34531" s="5"/>
    </row>
    <row r="34532" spans="1:1" hidden="1">
      <c r="A34532" s="5"/>
    </row>
    <row r="34533" spans="1:1" hidden="1">
      <c r="A34533" s="5"/>
    </row>
    <row r="34534" spans="1:1" hidden="1">
      <c r="A34534" s="5"/>
    </row>
    <row r="34535" spans="1:1" hidden="1">
      <c r="A34535" s="5"/>
    </row>
    <row r="34536" spans="1:1" hidden="1">
      <c r="A34536" s="5"/>
    </row>
    <row r="34537" spans="1:1" hidden="1">
      <c r="A34537" s="5"/>
    </row>
    <row r="34538" spans="1:1" hidden="1">
      <c r="A34538" s="5"/>
    </row>
    <row r="34539" spans="1:1" hidden="1">
      <c r="A34539" s="5"/>
    </row>
    <row r="34540" spans="1:1" hidden="1">
      <c r="A34540" s="5"/>
    </row>
    <row r="34541" spans="1:1" hidden="1">
      <c r="A34541" s="5"/>
    </row>
    <row r="34542" spans="1:1" hidden="1">
      <c r="A34542" s="5"/>
    </row>
    <row r="34543" spans="1:1" hidden="1">
      <c r="A34543" s="5"/>
    </row>
    <row r="34544" spans="1:1" hidden="1">
      <c r="A34544" s="5"/>
    </row>
    <row r="34545" spans="1:1" hidden="1">
      <c r="A34545" s="5"/>
    </row>
    <row r="34546" spans="1:1" hidden="1">
      <c r="A34546" s="5"/>
    </row>
    <row r="34547" spans="1:1" hidden="1">
      <c r="A34547" s="5"/>
    </row>
    <row r="34548" spans="1:1" hidden="1">
      <c r="A34548" s="5"/>
    </row>
    <row r="34549" spans="1:1" hidden="1">
      <c r="A34549" s="5"/>
    </row>
    <row r="34550" spans="1:1" hidden="1">
      <c r="A34550" s="5"/>
    </row>
    <row r="34551" spans="1:1" hidden="1">
      <c r="A34551" s="5"/>
    </row>
    <row r="34552" spans="1:1" hidden="1">
      <c r="A34552" s="5"/>
    </row>
    <row r="34553" spans="1:1" hidden="1">
      <c r="A34553" s="5"/>
    </row>
    <row r="34554" spans="1:1" hidden="1">
      <c r="A34554" s="5"/>
    </row>
    <row r="34555" spans="1:1" hidden="1">
      <c r="A34555" s="5"/>
    </row>
    <row r="34556" spans="1:1" hidden="1">
      <c r="A34556" s="5"/>
    </row>
    <row r="34557" spans="1:1" hidden="1">
      <c r="A34557" s="5"/>
    </row>
    <row r="34558" spans="1:1" hidden="1">
      <c r="A34558" s="5"/>
    </row>
    <row r="34559" spans="1:1" hidden="1">
      <c r="A34559" s="5"/>
    </row>
    <row r="34560" spans="1:1" hidden="1">
      <c r="A34560" s="5"/>
    </row>
    <row r="34561" spans="1:1" hidden="1">
      <c r="A34561" s="5"/>
    </row>
    <row r="34562" spans="1:1" hidden="1">
      <c r="A34562" s="5"/>
    </row>
    <row r="34563" spans="1:1" hidden="1">
      <c r="A34563" s="5"/>
    </row>
    <row r="34564" spans="1:1" hidden="1">
      <c r="A34564" s="5"/>
    </row>
    <row r="34565" spans="1:1" hidden="1">
      <c r="A34565" s="5"/>
    </row>
    <row r="34566" spans="1:1" hidden="1">
      <c r="A34566" s="5"/>
    </row>
    <row r="34567" spans="1:1" hidden="1">
      <c r="A34567" s="5"/>
    </row>
    <row r="34568" spans="1:1" hidden="1">
      <c r="A34568" s="5"/>
    </row>
    <row r="34569" spans="1:1" hidden="1">
      <c r="A34569" s="5"/>
    </row>
    <row r="34570" spans="1:1" hidden="1">
      <c r="A34570" s="5"/>
    </row>
    <row r="34571" spans="1:1" hidden="1">
      <c r="A34571" s="5"/>
    </row>
    <row r="34572" spans="1:1" hidden="1">
      <c r="A34572" s="5"/>
    </row>
    <row r="34573" spans="1:1" hidden="1">
      <c r="A34573" s="5"/>
    </row>
    <row r="34574" spans="1:1" hidden="1">
      <c r="A34574" s="5"/>
    </row>
    <row r="34575" spans="1:1" hidden="1">
      <c r="A34575" s="5"/>
    </row>
    <row r="34576" spans="1:1" hidden="1">
      <c r="A34576" s="5"/>
    </row>
    <row r="34577" spans="1:1" hidden="1">
      <c r="A34577" s="5"/>
    </row>
    <row r="34578" spans="1:1" hidden="1">
      <c r="A34578" s="5"/>
    </row>
    <row r="34579" spans="1:1" hidden="1">
      <c r="A34579" s="5"/>
    </row>
    <row r="34580" spans="1:1" hidden="1">
      <c r="A34580" s="5"/>
    </row>
    <row r="34581" spans="1:1" hidden="1">
      <c r="A34581" s="5"/>
    </row>
    <row r="34582" spans="1:1" hidden="1">
      <c r="A34582" s="5"/>
    </row>
    <row r="34583" spans="1:1" hidden="1">
      <c r="A34583" s="5"/>
    </row>
    <row r="34584" spans="1:1" hidden="1">
      <c r="A34584" s="5"/>
    </row>
    <row r="34585" spans="1:1" hidden="1">
      <c r="A34585" s="5"/>
    </row>
    <row r="34586" spans="1:1" hidden="1">
      <c r="A34586" s="5"/>
    </row>
    <row r="34587" spans="1:1" hidden="1">
      <c r="A34587" s="5"/>
    </row>
    <row r="34588" spans="1:1" hidden="1">
      <c r="A34588" s="5"/>
    </row>
    <row r="34589" spans="1:1" hidden="1">
      <c r="A34589" s="5"/>
    </row>
    <row r="34590" spans="1:1" hidden="1">
      <c r="A34590" s="5"/>
    </row>
    <row r="34591" spans="1:1" hidden="1">
      <c r="A34591" s="5"/>
    </row>
    <row r="34592" spans="1:1" hidden="1">
      <c r="A34592" s="5"/>
    </row>
    <row r="34593" spans="1:1" hidden="1">
      <c r="A34593" s="5"/>
    </row>
    <row r="34594" spans="1:1" hidden="1">
      <c r="A34594" s="5"/>
    </row>
    <row r="34595" spans="1:1" hidden="1">
      <c r="A34595" s="5"/>
    </row>
    <row r="34596" spans="1:1" hidden="1">
      <c r="A34596" s="5"/>
    </row>
    <row r="34597" spans="1:1" hidden="1">
      <c r="A34597" s="5"/>
    </row>
    <row r="34598" spans="1:1" hidden="1">
      <c r="A34598" s="5"/>
    </row>
    <row r="34599" spans="1:1" hidden="1">
      <c r="A34599" s="5"/>
    </row>
    <row r="34600" spans="1:1" hidden="1">
      <c r="A34600" s="5"/>
    </row>
    <row r="34601" spans="1:1" hidden="1">
      <c r="A34601" s="5"/>
    </row>
    <row r="34602" spans="1:1" hidden="1">
      <c r="A34602" s="5"/>
    </row>
    <row r="34603" spans="1:1" hidden="1">
      <c r="A34603" s="5"/>
    </row>
    <row r="34604" spans="1:1" hidden="1">
      <c r="A34604" s="5"/>
    </row>
    <row r="34605" spans="1:1" hidden="1">
      <c r="A34605" s="5"/>
    </row>
    <row r="34606" spans="1:1" hidden="1">
      <c r="A34606" s="5"/>
    </row>
    <row r="34607" spans="1:1" hidden="1">
      <c r="A34607" s="5"/>
    </row>
    <row r="34608" spans="1:1" hidden="1">
      <c r="A34608" s="5"/>
    </row>
    <row r="34609" spans="1:1" hidden="1">
      <c r="A34609" s="5"/>
    </row>
    <row r="34610" spans="1:1" hidden="1">
      <c r="A34610" s="5"/>
    </row>
    <row r="34611" spans="1:1" hidden="1">
      <c r="A34611" s="5"/>
    </row>
    <row r="34612" spans="1:1" hidden="1">
      <c r="A34612" s="5"/>
    </row>
    <row r="34613" spans="1:1" hidden="1">
      <c r="A34613" s="5"/>
    </row>
    <row r="34614" spans="1:1" hidden="1">
      <c r="A34614" s="5"/>
    </row>
    <row r="34615" spans="1:1" hidden="1">
      <c r="A34615" s="5"/>
    </row>
    <row r="34616" spans="1:1" hidden="1">
      <c r="A34616" s="5"/>
    </row>
    <row r="34617" spans="1:1" hidden="1">
      <c r="A34617" s="5"/>
    </row>
    <row r="34618" spans="1:1" hidden="1">
      <c r="A34618" s="5"/>
    </row>
    <row r="34619" spans="1:1" hidden="1">
      <c r="A34619" s="5"/>
    </row>
    <row r="34620" spans="1:1" hidden="1">
      <c r="A34620" s="5"/>
    </row>
    <row r="34621" spans="1:1" hidden="1">
      <c r="A34621" s="5"/>
    </row>
    <row r="34622" spans="1:1" hidden="1">
      <c r="A34622" s="5"/>
    </row>
    <row r="34623" spans="1:1" hidden="1">
      <c r="A34623" s="5"/>
    </row>
    <row r="34624" spans="1:1" hidden="1">
      <c r="A34624" s="5"/>
    </row>
    <row r="34625" spans="1:1" hidden="1">
      <c r="A34625" s="5"/>
    </row>
    <row r="34626" spans="1:1" hidden="1">
      <c r="A34626" s="5"/>
    </row>
    <row r="34627" spans="1:1" hidden="1">
      <c r="A34627" s="5"/>
    </row>
    <row r="34628" spans="1:1" hidden="1">
      <c r="A34628" s="5"/>
    </row>
    <row r="34629" spans="1:1" hidden="1">
      <c r="A34629" s="5"/>
    </row>
    <row r="34630" spans="1:1" hidden="1">
      <c r="A34630" s="5"/>
    </row>
    <row r="34631" spans="1:1" hidden="1">
      <c r="A34631" s="5"/>
    </row>
    <row r="34632" spans="1:1" hidden="1">
      <c r="A34632" s="5"/>
    </row>
    <row r="34633" spans="1:1" hidden="1">
      <c r="A34633" s="5"/>
    </row>
    <row r="34634" spans="1:1" hidden="1">
      <c r="A34634" s="5"/>
    </row>
    <row r="34635" spans="1:1" hidden="1">
      <c r="A34635" s="5"/>
    </row>
    <row r="34636" spans="1:1" hidden="1">
      <c r="A34636" s="5"/>
    </row>
    <row r="34637" spans="1:1" hidden="1">
      <c r="A34637" s="5"/>
    </row>
    <row r="34638" spans="1:1" hidden="1">
      <c r="A34638" s="5"/>
    </row>
    <row r="34639" spans="1:1" hidden="1">
      <c r="A34639" s="5"/>
    </row>
    <row r="34640" spans="1:1" hidden="1">
      <c r="A34640" s="5"/>
    </row>
    <row r="34641" spans="1:1" hidden="1">
      <c r="A34641" s="5"/>
    </row>
    <row r="34642" spans="1:1" hidden="1">
      <c r="A34642" s="5"/>
    </row>
    <row r="34643" spans="1:1" hidden="1">
      <c r="A34643" s="5"/>
    </row>
    <row r="34644" spans="1:1" hidden="1">
      <c r="A34644" s="5"/>
    </row>
    <row r="34645" spans="1:1" hidden="1">
      <c r="A34645" s="5"/>
    </row>
    <row r="34646" spans="1:1" hidden="1">
      <c r="A34646" s="5"/>
    </row>
    <row r="34647" spans="1:1" hidden="1">
      <c r="A34647" s="5"/>
    </row>
    <row r="34648" spans="1:1" hidden="1">
      <c r="A34648" s="5"/>
    </row>
    <row r="34649" spans="1:1" hidden="1">
      <c r="A34649" s="5"/>
    </row>
    <row r="34650" spans="1:1" hidden="1">
      <c r="A34650" s="5"/>
    </row>
    <row r="34651" spans="1:1" hidden="1">
      <c r="A34651" s="5"/>
    </row>
    <row r="34652" spans="1:1" hidden="1">
      <c r="A34652" s="5"/>
    </row>
    <row r="34653" spans="1:1" hidden="1">
      <c r="A34653" s="5"/>
    </row>
    <row r="34654" spans="1:1" hidden="1">
      <c r="A34654" s="5"/>
    </row>
    <row r="34655" spans="1:1" hidden="1">
      <c r="A34655" s="5"/>
    </row>
    <row r="34656" spans="1:1" hidden="1">
      <c r="A34656" s="5"/>
    </row>
    <row r="34657" spans="1:1" hidden="1">
      <c r="A34657" s="5"/>
    </row>
    <row r="34658" spans="1:1" hidden="1">
      <c r="A34658" s="5"/>
    </row>
    <row r="34659" spans="1:1" hidden="1">
      <c r="A34659" s="5"/>
    </row>
    <row r="34660" spans="1:1" hidden="1">
      <c r="A34660" s="5"/>
    </row>
    <row r="34661" spans="1:1" hidden="1">
      <c r="A34661" s="5"/>
    </row>
    <row r="34662" spans="1:1" hidden="1">
      <c r="A34662" s="5"/>
    </row>
    <row r="34663" spans="1:1" hidden="1">
      <c r="A34663" s="5"/>
    </row>
    <row r="34664" spans="1:1" hidden="1">
      <c r="A34664" s="5"/>
    </row>
    <row r="34665" spans="1:1" hidden="1">
      <c r="A34665" s="5"/>
    </row>
    <row r="34666" spans="1:1" hidden="1">
      <c r="A34666" s="5"/>
    </row>
    <row r="34667" spans="1:1" hidden="1">
      <c r="A34667" s="5"/>
    </row>
    <row r="34668" spans="1:1" hidden="1">
      <c r="A34668" s="5"/>
    </row>
    <row r="34669" spans="1:1" hidden="1">
      <c r="A34669" s="5"/>
    </row>
    <row r="34670" spans="1:1" hidden="1">
      <c r="A34670" s="5"/>
    </row>
    <row r="34671" spans="1:1" hidden="1">
      <c r="A34671" s="5"/>
    </row>
    <row r="34672" spans="1:1" hidden="1">
      <c r="A34672" s="5"/>
    </row>
    <row r="34673" spans="1:1" hidden="1">
      <c r="A34673" s="5"/>
    </row>
    <row r="34674" spans="1:1" hidden="1">
      <c r="A34674" s="5"/>
    </row>
    <row r="34675" spans="1:1" hidden="1">
      <c r="A34675" s="5"/>
    </row>
    <row r="34676" spans="1:1" hidden="1">
      <c r="A34676" s="5"/>
    </row>
    <row r="34677" spans="1:1" hidden="1">
      <c r="A34677" s="5"/>
    </row>
    <row r="34678" spans="1:1" hidden="1">
      <c r="A34678" s="5"/>
    </row>
    <row r="34679" spans="1:1" hidden="1">
      <c r="A34679" s="5"/>
    </row>
    <row r="34680" spans="1:1" hidden="1">
      <c r="A34680" s="5"/>
    </row>
    <row r="34681" spans="1:1" hidden="1">
      <c r="A34681" s="5"/>
    </row>
    <row r="34682" spans="1:1" hidden="1">
      <c r="A34682" s="5"/>
    </row>
    <row r="34683" spans="1:1" hidden="1">
      <c r="A34683" s="5"/>
    </row>
    <row r="34684" spans="1:1" hidden="1">
      <c r="A34684" s="5"/>
    </row>
    <row r="34685" spans="1:1" hidden="1">
      <c r="A34685" s="5"/>
    </row>
    <row r="34686" spans="1:1" hidden="1">
      <c r="A34686" s="5"/>
    </row>
    <row r="34687" spans="1:1" hidden="1">
      <c r="A34687" s="5"/>
    </row>
    <row r="34688" spans="1:1" hidden="1">
      <c r="A34688" s="5"/>
    </row>
    <row r="34689" spans="1:1" hidden="1">
      <c r="A34689" s="5"/>
    </row>
    <row r="34690" spans="1:1" hidden="1">
      <c r="A34690" s="5"/>
    </row>
    <row r="34691" spans="1:1" hidden="1">
      <c r="A34691" s="5"/>
    </row>
    <row r="34692" spans="1:1" hidden="1">
      <c r="A34692" s="5"/>
    </row>
    <row r="34693" spans="1:1" hidden="1">
      <c r="A34693" s="5"/>
    </row>
    <row r="34694" spans="1:1" hidden="1">
      <c r="A34694" s="5"/>
    </row>
    <row r="34695" spans="1:1" hidden="1">
      <c r="A34695" s="5"/>
    </row>
    <row r="34696" spans="1:1" hidden="1">
      <c r="A34696" s="5"/>
    </row>
    <row r="34697" spans="1:1" hidden="1">
      <c r="A34697" s="5"/>
    </row>
    <row r="34698" spans="1:1" hidden="1">
      <c r="A34698" s="5"/>
    </row>
    <row r="34699" spans="1:1" hidden="1">
      <c r="A34699" s="5"/>
    </row>
    <row r="34700" spans="1:1" hidden="1">
      <c r="A34700" s="5"/>
    </row>
    <row r="34701" spans="1:1" hidden="1">
      <c r="A34701" s="5"/>
    </row>
    <row r="34702" spans="1:1" hidden="1">
      <c r="A34702" s="5"/>
    </row>
    <row r="34703" spans="1:1" hidden="1">
      <c r="A34703" s="5"/>
    </row>
    <row r="34704" spans="1:1" hidden="1">
      <c r="A34704" s="5"/>
    </row>
    <row r="34705" spans="1:1" hidden="1">
      <c r="A34705" s="5"/>
    </row>
    <row r="34706" spans="1:1" hidden="1">
      <c r="A34706" s="5"/>
    </row>
    <row r="34707" spans="1:1" hidden="1">
      <c r="A34707" s="5"/>
    </row>
    <row r="34708" spans="1:1" hidden="1">
      <c r="A34708" s="5"/>
    </row>
    <row r="34709" spans="1:1" hidden="1">
      <c r="A34709" s="5"/>
    </row>
    <row r="34710" spans="1:1" hidden="1">
      <c r="A34710" s="5"/>
    </row>
    <row r="34711" spans="1:1" hidden="1">
      <c r="A34711" s="5"/>
    </row>
    <row r="34712" spans="1:1" hidden="1">
      <c r="A34712" s="5"/>
    </row>
    <row r="34713" spans="1:1" hidden="1">
      <c r="A34713" s="5"/>
    </row>
    <row r="34714" spans="1:1" hidden="1">
      <c r="A34714" s="5"/>
    </row>
    <row r="34715" spans="1:1" hidden="1">
      <c r="A34715" s="5"/>
    </row>
    <row r="34716" spans="1:1" hidden="1">
      <c r="A34716" s="5"/>
    </row>
    <row r="34717" spans="1:1" hidden="1">
      <c r="A34717" s="5"/>
    </row>
    <row r="34718" spans="1:1" hidden="1">
      <c r="A34718" s="5"/>
    </row>
    <row r="34719" spans="1:1" hidden="1">
      <c r="A34719" s="5"/>
    </row>
    <row r="34720" spans="1:1" hidden="1">
      <c r="A34720" s="5"/>
    </row>
    <row r="34721" spans="1:1" hidden="1">
      <c r="A34721" s="5"/>
    </row>
    <row r="34722" spans="1:1" hidden="1">
      <c r="A34722" s="5"/>
    </row>
    <row r="34723" spans="1:1" hidden="1">
      <c r="A34723" s="5"/>
    </row>
    <row r="34724" spans="1:1" hidden="1">
      <c r="A34724" s="5"/>
    </row>
    <row r="34725" spans="1:1" hidden="1">
      <c r="A34725" s="5"/>
    </row>
    <row r="34726" spans="1:1" hidden="1">
      <c r="A34726" s="5"/>
    </row>
    <row r="34727" spans="1:1" hidden="1">
      <c r="A34727" s="5"/>
    </row>
    <row r="34728" spans="1:1" hidden="1">
      <c r="A34728" s="5"/>
    </row>
    <row r="34729" spans="1:1" hidden="1">
      <c r="A34729" s="5"/>
    </row>
    <row r="34730" spans="1:1" hidden="1">
      <c r="A34730" s="5"/>
    </row>
    <row r="34731" spans="1:1" hidden="1">
      <c r="A34731" s="5"/>
    </row>
    <row r="34732" spans="1:1" hidden="1">
      <c r="A34732" s="5"/>
    </row>
    <row r="34733" spans="1:1" hidden="1">
      <c r="A34733" s="5"/>
    </row>
    <row r="34734" spans="1:1" hidden="1">
      <c r="A34734" s="5"/>
    </row>
    <row r="34735" spans="1:1" hidden="1">
      <c r="A34735" s="5"/>
    </row>
    <row r="34736" spans="1:1" hidden="1">
      <c r="A34736" s="5"/>
    </row>
    <row r="34737" spans="1:1" hidden="1">
      <c r="A34737" s="5"/>
    </row>
    <row r="34738" spans="1:1" hidden="1">
      <c r="A34738" s="5"/>
    </row>
    <row r="34739" spans="1:1" hidden="1">
      <c r="A34739" s="5"/>
    </row>
    <row r="34740" spans="1:1" hidden="1">
      <c r="A34740" s="5"/>
    </row>
    <row r="34741" spans="1:1" hidden="1">
      <c r="A34741" s="5"/>
    </row>
    <row r="34742" spans="1:1" hidden="1">
      <c r="A34742" s="5"/>
    </row>
    <row r="34743" spans="1:1" hidden="1">
      <c r="A34743" s="5"/>
    </row>
    <row r="34744" spans="1:1" hidden="1">
      <c r="A34744" s="5"/>
    </row>
    <row r="34745" spans="1:1" hidden="1">
      <c r="A34745" s="5"/>
    </row>
    <row r="34746" spans="1:1" hidden="1">
      <c r="A34746" s="5"/>
    </row>
    <row r="34747" spans="1:1" hidden="1">
      <c r="A34747" s="5"/>
    </row>
    <row r="34748" spans="1:1" hidden="1">
      <c r="A34748" s="5"/>
    </row>
    <row r="34749" spans="1:1" hidden="1">
      <c r="A34749" s="5"/>
    </row>
    <row r="34750" spans="1:1" hidden="1">
      <c r="A34750" s="5"/>
    </row>
    <row r="34751" spans="1:1" hidden="1">
      <c r="A34751" s="5"/>
    </row>
    <row r="34752" spans="1:1" hidden="1">
      <c r="A34752" s="5"/>
    </row>
    <row r="34753" spans="1:1" hidden="1">
      <c r="A34753" s="5"/>
    </row>
    <row r="34754" spans="1:1" hidden="1">
      <c r="A34754" s="5"/>
    </row>
    <row r="34755" spans="1:1" hidden="1">
      <c r="A34755" s="5"/>
    </row>
    <row r="34756" spans="1:1" hidden="1">
      <c r="A34756" s="5"/>
    </row>
    <row r="34757" spans="1:1" hidden="1">
      <c r="A34757" s="5"/>
    </row>
    <row r="34758" spans="1:1" hidden="1">
      <c r="A34758" s="5"/>
    </row>
    <row r="34759" spans="1:1" hidden="1">
      <c r="A34759" s="5"/>
    </row>
    <row r="34760" spans="1:1" hidden="1">
      <c r="A34760" s="5"/>
    </row>
    <row r="34761" spans="1:1" hidden="1">
      <c r="A34761" s="5"/>
    </row>
    <row r="34762" spans="1:1" hidden="1">
      <c r="A34762" s="5"/>
    </row>
    <row r="34763" spans="1:1" hidden="1">
      <c r="A34763" s="5"/>
    </row>
    <row r="34764" spans="1:1" hidden="1">
      <c r="A34764" s="5"/>
    </row>
    <row r="34765" spans="1:1" hidden="1">
      <c r="A34765" s="5"/>
    </row>
    <row r="34766" spans="1:1" hidden="1">
      <c r="A34766" s="5"/>
    </row>
    <row r="34767" spans="1:1" hidden="1">
      <c r="A34767" s="5"/>
    </row>
    <row r="34768" spans="1:1" hidden="1">
      <c r="A34768" s="5"/>
    </row>
    <row r="34769" spans="1:1" hidden="1">
      <c r="A34769" s="5"/>
    </row>
    <row r="34770" spans="1:1" hidden="1">
      <c r="A34770" s="5"/>
    </row>
    <row r="34771" spans="1:1" hidden="1">
      <c r="A34771" s="5"/>
    </row>
    <row r="34772" spans="1:1" hidden="1">
      <c r="A34772" s="5"/>
    </row>
    <row r="34773" spans="1:1" hidden="1">
      <c r="A34773" s="5"/>
    </row>
    <row r="34774" spans="1:1" hidden="1">
      <c r="A34774" s="5"/>
    </row>
    <row r="34775" spans="1:1" hidden="1">
      <c r="A34775" s="5"/>
    </row>
    <row r="34776" spans="1:1" hidden="1">
      <c r="A34776" s="5"/>
    </row>
    <row r="34777" spans="1:1" hidden="1">
      <c r="A34777" s="5"/>
    </row>
    <row r="34778" spans="1:1" hidden="1">
      <c r="A34778" s="5"/>
    </row>
    <row r="34779" spans="1:1" hidden="1">
      <c r="A34779" s="5"/>
    </row>
    <row r="34780" spans="1:1" hidden="1">
      <c r="A34780" s="5"/>
    </row>
    <row r="34781" spans="1:1" hidden="1">
      <c r="A34781" s="5"/>
    </row>
    <row r="34782" spans="1:1" hidden="1">
      <c r="A34782" s="5"/>
    </row>
    <row r="34783" spans="1:1" hidden="1">
      <c r="A34783" s="5"/>
    </row>
    <row r="34784" spans="1:1" hidden="1">
      <c r="A34784" s="5"/>
    </row>
    <row r="34785" spans="1:1" hidden="1">
      <c r="A34785" s="5"/>
    </row>
    <row r="34786" spans="1:1" hidden="1">
      <c r="A34786" s="5"/>
    </row>
    <row r="34787" spans="1:1" hidden="1">
      <c r="A34787" s="5"/>
    </row>
    <row r="34788" spans="1:1" hidden="1">
      <c r="A34788" s="5"/>
    </row>
    <row r="34789" spans="1:1" hidden="1">
      <c r="A34789" s="5"/>
    </row>
    <row r="34790" spans="1:1" hidden="1">
      <c r="A34790" s="5"/>
    </row>
    <row r="34791" spans="1:1" hidden="1">
      <c r="A34791" s="5"/>
    </row>
    <row r="34792" spans="1:1" hidden="1">
      <c r="A34792" s="5"/>
    </row>
    <row r="34793" spans="1:1" hidden="1">
      <c r="A34793" s="5"/>
    </row>
    <row r="34794" spans="1:1" hidden="1">
      <c r="A34794" s="5"/>
    </row>
    <row r="34795" spans="1:1" hidden="1">
      <c r="A34795" s="5"/>
    </row>
    <row r="34796" spans="1:1" hidden="1">
      <c r="A34796" s="5"/>
    </row>
    <row r="34797" spans="1:1" hidden="1">
      <c r="A34797" s="5"/>
    </row>
    <row r="34798" spans="1:1" hidden="1">
      <c r="A34798" s="5"/>
    </row>
    <row r="34799" spans="1:1" hidden="1">
      <c r="A34799" s="5"/>
    </row>
    <row r="34800" spans="1:1" hidden="1">
      <c r="A34800" s="5"/>
    </row>
    <row r="34801" spans="1:1" hidden="1">
      <c r="A34801" s="5"/>
    </row>
    <row r="34802" spans="1:1" hidden="1">
      <c r="A34802" s="5"/>
    </row>
    <row r="34803" spans="1:1" hidden="1">
      <c r="A34803" s="5"/>
    </row>
    <row r="34804" spans="1:1" hidden="1">
      <c r="A34804" s="5"/>
    </row>
    <row r="34805" spans="1:1" hidden="1">
      <c r="A34805" s="5"/>
    </row>
    <row r="34806" spans="1:1" hidden="1">
      <c r="A34806" s="5"/>
    </row>
    <row r="34807" spans="1:1" hidden="1">
      <c r="A34807" s="5"/>
    </row>
    <row r="34808" spans="1:1" hidden="1">
      <c r="A34808" s="5"/>
    </row>
    <row r="34809" spans="1:1" hidden="1">
      <c r="A34809" s="5"/>
    </row>
    <row r="34810" spans="1:1" hidden="1">
      <c r="A34810" s="5"/>
    </row>
    <row r="34811" spans="1:1" hidden="1">
      <c r="A34811" s="5"/>
    </row>
    <row r="34812" spans="1:1" hidden="1">
      <c r="A34812" s="5"/>
    </row>
    <row r="34813" spans="1:1" hidden="1">
      <c r="A34813" s="5"/>
    </row>
    <row r="34814" spans="1:1" hidden="1">
      <c r="A34814" s="5"/>
    </row>
    <row r="34815" spans="1:1" hidden="1">
      <c r="A34815" s="5"/>
    </row>
    <row r="34816" spans="1:1" hidden="1">
      <c r="A34816" s="5"/>
    </row>
    <row r="34817" spans="1:1" hidden="1">
      <c r="A34817" s="5"/>
    </row>
    <row r="34818" spans="1:1" hidden="1">
      <c r="A34818" s="5"/>
    </row>
    <row r="34819" spans="1:1" hidden="1">
      <c r="A34819" s="5"/>
    </row>
    <row r="34820" spans="1:1" hidden="1">
      <c r="A34820" s="5"/>
    </row>
    <row r="34821" spans="1:1" hidden="1">
      <c r="A34821" s="5"/>
    </row>
    <row r="34822" spans="1:1" hidden="1">
      <c r="A34822" s="5"/>
    </row>
    <row r="34823" spans="1:1" hidden="1">
      <c r="A34823" s="5"/>
    </row>
    <row r="34824" spans="1:1" hidden="1">
      <c r="A34824" s="5"/>
    </row>
    <row r="34825" spans="1:1" hidden="1">
      <c r="A34825" s="5"/>
    </row>
    <row r="34826" spans="1:1" hidden="1">
      <c r="A34826" s="5"/>
    </row>
    <row r="34827" spans="1:1" hidden="1">
      <c r="A34827" s="5"/>
    </row>
    <row r="34828" spans="1:1" hidden="1">
      <c r="A34828" s="5"/>
    </row>
    <row r="34829" spans="1:1" hidden="1">
      <c r="A34829" s="5"/>
    </row>
    <row r="34830" spans="1:1" hidden="1">
      <c r="A34830" s="5"/>
    </row>
    <row r="34831" spans="1:1" hidden="1">
      <c r="A34831" s="5"/>
    </row>
    <row r="34832" spans="1:1" hidden="1">
      <c r="A34832" s="5"/>
    </row>
    <row r="34833" spans="1:1" hidden="1">
      <c r="A34833" s="5"/>
    </row>
    <row r="34834" spans="1:1" hidden="1">
      <c r="A34834" s="5"/>
    </row>
    <row r="34835" spans="1:1" hidden="1">
      <c r="A34835" s="5"/>
    </row>
    <row r="34836" spans="1:1" hidden="1">
      <c r="A34836" s="5"/>
    </row>
    <row r="34837" spans="1:1" hidden="1">
      <c r="A34837" s="5"/>
    </row>
    <row r="34838" spans="1:1" hidden="1">
      <c r="A34838" s="5"/>
    </row>
    <row r="34839" spans="1:1" hidden="1">
      <c r="A34839" s="5"/>
    </row>
    <row r="34840" spans="1:1" hidden="1">
      <c r="A34840" s="5"/>
    </row>
    <row r="34841" spans="1:1" hidden="1">
      <c r="A34841" s="5"/>
    </row>
    <row r="34842" spans="1:1" hidden="1">
      <c r="A34842" s="5"/>
    </row>
    <row r="34843" spans="1:1" hidden="1">
      <c r="A34843" s="5"/>
    </row>
    <row r="34844" spans="1:1" hidden="1">
      <c r="A34844" s="5"/>
    </row>
    <row r="34845" spans="1:1" hidden="1">
      <c r="A34845" s="5"/>
    </row>
    <row r="34846" spans="1:1" hidden="1">
      <c r="A34846" s="5"/>
    </row>
    <row r="34847" spans="1:1" hidden="1">
      <c r="A34847" s="5"/>
    </row>
    <row r="34848" spans="1:1" hidden="1">
      <c r="A34848" s="5"/>
    </row>
    <row r="34849" spans="1:1" hidden="1">
      <c r="A34849" s="5"/>
    </row>
    <row r="34850" spans="1:1" hidden="1">
      <c r="A34850" s="5"/>
    </row>
    <row r="34851" spans="1:1" hidden="1">
      <c r="A34851" s="5"/>
    </row>
    <row r="34852" spans="1:1" hidden="1">
      <c r="A34852" s="5"/>
    </row>
    <row r="34853" spans="1:1" hidden="1">
      <c r="A34853" s="5"/>
    </row>
    <row r="34854" spans="1:1" hidden="1">
      <c r="A34854" s="5"/>
    </row>
    <row r="34855" spans="1:1" hidden="1">
      <c r="A34855" s="5"/>
    </row>
    <row r="34856" spans="1:1" hidden="1">
      <c r="A34856" s="5"/>
    </row>
    <row r="34857" spans="1:1" hidden="1">
      <c r="A34857" s="5"/>
    </row>
    <row r="34858" spans="1:1" hidden="1">
      <c r="A34858" s="5"/>
    </row>
    <row r="34859" spans="1:1" hidden="1">
      <c r="A34859" s="5"/>
    </row>
    <row r="34860" spans="1:1" hidden="1">
      <c r="A34860" s="5"/>
    </row>
    <row r="34861" spans="1:1" hidden="1">
      <c r="A34861" s="5"/>
    </row>
    <row r="34862" spans="1:1" hidden="1">
      <c r="A34862" s="5"/>
    </row>
    <row r="34863" spans="1:1" hidden="1">
      <c r="A34863" s="5"/>
    </row>
  </sheetData>
  <sheetProtection password="8659" sheet="1" objects="1" scenarios="1" sort="0" autoFilter="0"/>
  <protectedRanges>
    <protectedRange sqref="A8" name="Auto filter"/>
  </protectedRanges>
  <autoFilter ref="A8:A48"/>
  <customSheetViews>
    <customSheetView guid="{8E6981CB-B0B0-49A8-8396-1B2F8F664234}" zeroValues="0" filter="1" showAutoFilter="1" hiddenRows="1" hiddenColumns="1">
      <pane xSplit="16383" ySplit="13" topLeftCell="XFD21" activePane="bottomRight" state="frozen"/>
      <selection pane="bottomRight" activeCell="J6" sqref="J6:K7"/>
      <pageMargins left="0.6692913385826772" right="0.6692913385826772" top="0.74803149606299213" bottom="0.74803149606299213" header="0.31496062992125984" footer="0.31496062992125984"/>
      <pageSetup paperSize="9" orientation="landscape" r:id="rId1"/>
      <headerFooter>
        <oddFooter>Page &amp;P of &amp;N</oddFooter>
      </headerFooter>
      <autoFilter ref="A8:A48">
        <filterColumn colId="0">
          <customFilters>
            <customFilter operator="notEqual" val=" "/>
          </customFilters>
        </filterColumn>
      </autoFilter>
    </customSheetView>
    <customSheetView guid="{E13557D9-7FAD-467F-9A1F-C2318B9AC2F5}" showPageBreaks="1" zeroValues="0" printArea="1" filter="1" showAutoFilter="1" hiddenRows="1" hiddenColumns="1">
      <pane xSplit="16383" ySplit="13" topLeftCell="XFD43" activePane="bottomRight" state="frozen"/>
      <selection pane="bottomRight" activeCell="J6" sqref="J6:K7"/>
      <pageMargins left="0.6692913385826772" right="0.6692913385826772" top="0.74803149606299213" bottom="0.74803149606299213" header="0.31496062992125984" footer="0.31496062992125984"/>
      <pageSetup paperSize="9" orientation="landscape" r:id="rId2"/>
      <headerFooter>
        <oddFooter>Page &amp;P of &amp;N</oddFooter>
      </headerFooter>
      <autoFilter ref="A8:A48">
        <filterColumn colId="0">
          <customFilters>
            <customFilter operator="notEqual" val=" "/>
          </customFilters>
        </filterColumn>
      </autoFilter>
    </customSheetView>
  </customSheetViews>
  <mergeCells count="16">
    <mergeCell ref="J6:K7"/>
    <mergeCell ref="A1:H1"/>
    <mergeCell ref="I1:N2"/>
    <mergeCell ref="A2:H2"/>
    <mergeCell ref="A3:H3"/>
    <mergeCell ref="A4:H5"/>
    <mergeCell ref="A42:B42"/>
    <mergeCell ref="E9:F9"/>
    <mergeCell ref="A9:D9"/>
    <mergeCell ref="A6:H6"/>
    <mergeCell ref="A7:H7"/>
    <mergeCell ref="C44:D44"/>
    <mergeCell ref="C45:D45"/>
    <mergeCell ref="C46:D46"/>
    <mergeCell ref="C47:D47"/>
    <mergeCell ref="C48:D48"/>
  </mergeCells>
  <dataValidations count="1">
    <dataValidation type="list" allowBlank="1" showInputMessage="1" showErrorMessage="1" sqref="J6:K7">
      <formula1>$M$8:$M$41</formula1>
    </dataValidation>
  </dataValidations>
  <pageMargins left="0.6692913385826772" right="0.6692913385826772" top="0.74803149606299213" bottom="0.74803149606299213" header="0.31496062992125984" footer="0.31496062992125984"/>
  <pageSetup paperSize="9" orientation="landscape" r:id="rId3"/>
  <headerFooter>
    <oddFooter>Page &amp;P of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V24"/>
  <sheetViews>
    <sheetView topLeftCell="A1048576" workbookViewId="0">
      <selection sqref="A1:LR1048576"/>
    </sheetView>
  </sheetViews>
  <sheetFormatPr defaultRowHeight="15" zeroHeight="1"/>
  <cols>
    <col min="6" max="6" width="12.7109375" customWidth="1"/>
    <col min="9" max="9" width="11.5703125" bestFit="1" customWidth="1"/>
    <col min="13" max="13" width="11.5703125" bestFit="1" customWidth="1"/>
    <col min="15" max="15" width="11.5703125" bestFit="1" customWidth="1"/>
  </cols>
  <sheetData>
    <row r="1" spans="1:308" ht="27.75" hidden="1" customHeight="1">
      <c r="K1" s="41" t="str">
        <f>'E-FUND REGISTER'!J6</f>
        <v>Mahatma Gandhi National Rural Employment Guarantee Scheme</v>
      </c>
    </row>
    <row r="2" spans="1:308" hidden="1"/>
    <row r="3" spans="1:308" hidden="1">
      <c r="I3" s="178">
        <v>1</v>
      </c>
      <c r="J3" s="178"/>
      <c r="K3" s="178"/>
      <c r="L3" s="178"/>
      <c r="M3" s="178"/>
      <c r="N3" s="178"/>
      <c r="O3" s="178">
        <v>2</v>
      </c>
      <c r="P3" s="178"/>
      <c r="Q3" s="178"/>
      <c r="R3" s="178"/>
      <c r="S3" s="178"/>
      <c r="T3" s="178"/>
      <c r="U3" s="178">
        <v>3</v>
      </c>
      <c r="V3" s="178"/>
      <c r="W3" s="178"/>
      <c r="X3" s="178"/>
      <c r="Y3" s="178"/>
      <c r="Z3" s="178"/>
      <c r="AA3" s="178">
        <v>4</v>
      </c>
      <c r="AB3" s="178"/>
      <c r="AC3" s="178"/>
      <c r="AD3" s="178"/>
      <c r="AE3" s="178"/>
      <c r="AF3" s="178"/>
      <c r="AG3" s="178">
        <v>5</v>
      </c>
      <c r="AH3" s="178"/>
      <c r="AI3" s="178"/>
      <c r="AJ3" s="178"/>
      <c r="AK3" s="178"/>
      <c r="AL3" s="178"/>
      <c r="AM3" s="178">
        <v>6</v>
      </c>
      <c r="AN3" s="178"/>
      <c r="AO3" s="178"/>
      <c r="AP3" s="178"/>
      <c r="AQ3" s="178"/>
      <c r="AR3" s="178"/>
      <c r="AS3" s="178">
        <v>7</v>
      </c>
      <c r="AT3" s="178"/>
      <c r="AU3" s="178"/>
      <c r="AV3" s="178"/>
      <c r="AW3" s="178"/>
      <c r="AX3" s="178"/>
      <c r="AY3" s="178">
        <v>8</v>
      </c>
      <c r="AZ3" s="178"/>
      <c r="BA3" s="178"/>
      <c r="BB3" s="178"/>
      <c r="BC3" s="178"/>
      <c r="BD3" s="178"/>
      <c r="BE3" s="178">
        <v>9</v>
      </c>
      <c r="BF3" s="178"/>
      <c r="BG3" s="178"/>
      <c r="BH3" s="178"/>
      <c r="BI3" s="178"/>
      <c r="BJ3" s="178"/>
      <c r="BK3" s="178">
        <v>10</v>
      </c>
      <c r="BL3" s="178"/>
      <c r="BM3" s="178"/>
      <c r="BN3" s="178"/>
      <c r="BO3" s="178"/>
      <c r="BP3" s="178"/>
      <c r="BQ3" s="178">
        <v>11</v>
      </c>
      <c r="BR3" s="178"/>
      <c r="BS3" s="178"/>
      <c r="BT3" s="178"/>
      <c r="BU3" s="178"/>
      <c r="BV3" s="178"/>
      <c r="BW3" s="178">
        <v>12</v>
      </c>
      <c r="BX3" s="178"/>
      <c r="BY3" s="178"/>
      <c r="BZ3" s="178"/>
      <c r="CA3" s="178"/>
      <c r="CB3" s="178"/>
      <c r="CC3" s="178">
        <v>13</v>
      </c>
      <c r="CD3" s="178"/>
      <c r="CE3" s="178"/>
      <c r="CF3" s="178"/>
      <c r="CG3" s="178"/>
      <c r="CH3" s="178"/>
      <c r="CI3" s="178">
        <v>14</v>
      </c>
      <c r="CJ3" s="178"/>
      <c r="CK3" s="178"/>
      <c r="CL3" s="178"/>
      <c r="CM3" s="178"/>
      <c r="CN3" s="178"/>
      <c r="CO3" s="178">
        <v>15</v>
      </c>
      <c r="CP3" s="178"/>
      <c r="CQ3" s="178"/>
      <c r="CR3" s="178"/>
      <c r="CS3" s="178"/>
      <c r="CT3" s="178"/>
      <c r="CU3" s="178">
        <v>16</v>
      </c>
      <c r="CV3" s="178"/>
      <c r="CW3" s="178"/>
      <c r="CX3" s="178"/>
      <c r="CY3" s="178"/>
      <c r="CZ3" s="178"/>
      <c r="DA3" s="178">
        <v>17</v>
      </c>
      <c r="DB3" s="178"/>
      <c r="DC3" s="178"/>
      <c r="DD3" s="178"/>
      <c r="DE3" s="178"/>
      <c r="DF3" s="178"/>
      <c r="DG3" s="178">
        <v>18</v>
      </c>
      <c r="DH3" s="178"/>
      <c r="DI3" s="178"/>
      <c r="DJ3" s="178"/>
      <c r="DK3" s="178"/>
      <c r="DL3" s="178"/>
      <c r="DM3" s="178">
        <v>19</v>
      </c>
      <c r="DN3" s="178"/>
      <c r="DO3" s="178"/>
      <c r="DP3" s="178"/>
      <c r="DQ3" s="178"/>
      <c r="DR3" s="178"/>
      <c r="DS3" s="178">
        <v>20</v>
      </c>
      <c r="DT3" s="178"/>
      <c r="DU3" s="178"/>
      <c r="DV3" s="178"/>
      <c r="DW3" s="178"/>
      <c r="DX3" s="178"/>
      <c r="DY3" s="178">
        <v>21</v>
      </c>
      <c r="DZ3" s="178"/>
      <c r="EA3" s="178"/>
      <c r="EB3" s="178"/>
      <c r="EC3" s="178"/>
      <c r="ED3" s="178"/>
      <c r="EE3" s="178">
        <v>22</v>
      </c>
      <c r="EF3" s="178"/>
      <c r="EG3" s="178"/>
      <c r="EH3" s="178"/>
      <c r="EI3" s="178"/>
      <c r="EJ3" s="178"/>
      <c r="EK3" s="178">
        <v>23</v>
      </c>
      <c r="EL3" s="178"/>
      <c r="EM3" s="178"/>
      <c r="EN3" s="178"/>
      <c r="EO3" s="178"/>
      <c r="EP3" s="178"/>
      <c r="EQ3" s="178">
        <v>24</v>
      </c>
      <c r="ER3" s="178"/>
      <c r="ES3" s="178"/>
      <c r="ET3" s="178"/>
      <c r="EU3" s="178"/>
      <c r="EV3" s="178"/>
      <c r="EW3" s="178">
        <v>25</v>
      </c>
      <c r="EX3" s="178"/>
      <c r="EY3" s="178"/>
      <c r="EZ3" s="178"/>
      <c r="FA3" s="178"/>
      <c r="FB3" s="178"/>
      <c r="FC3" s="178">
        <v>26</v>
      </c>
      <c r="FD3" s="178"/>
      <c r="FE3" s="178"/>
      <c r="FF3" s="178"/>
      <c r="FG3" s="178"/>
      <c r="FH3" s="178"/>
      <c r="FI3" s="178">
        <v>27</v>
      </c>
      <c r="FJ3" s="178"/>
      <c r="FK3" s="178"/>
      <c r="FL3" s="178"/>
      <c r="FM3" s="178"/>
      <c r="FN3" s="178"/>
      <c r="FO3" s="178">
        <v>28</v>
      </c>
      <c r="FP3" s="178"/>
      <c r="FQ3" s="178"/>
      <c r="FR3" s="178"/>
      <c r="FS3" s="178"/>
      <c r="FT3" s="178"/>
      <c r="FU3" s="178">
        <v>29</v>
      </c>
      <c r="FV3" s="178"/>
      <c r="FW3" s="178"/>
      <c r="FX3" s="178"/>
      <c r="FY3" s="178"/>
      <c r="FZ3" s="178"/>
      <c r="GA3" s="178">
        <v>30</v>
      </c>
      <c r="GB3" s="178"/>
      <c r="GC3" s="178"/>
      <c r="GD3" s="178"/>
      <c r="GE3" s="178"/>
      <c r="GF3" s="178"/>
      <c r="GG3" s="178">
        <v>31</v>
      </c>
      <c r="GH3" s="178"/>
      <c r="GI3" s="178"/>
      <c r="GJ3" s="178"/>
      <c r="GK3" s="178"/>
      <c r="GL3" s="178"/>
      <c r="GM3" s="178">
        <v>32</v>
      </c>
      <c r="GN3" s="178"/>
      <c r="GO3" s="178"/>
      <c r="GP3" s="178"/>
      <c r="GQ3" s="178"/>
      <c r="GR3" s="178"/>
      <c r="GS3" s="178">
        <v>33</v>
      </c>
      <c r="GT3" s="178"/>
      <c r="GU3" s="178"/>
      <c r="GV3" s="178"/>
      <c r="GW3" s="178"/>
      <c r="GX3" s="178"/>
      <c r="GY3" s="178">
        <v>34</v>
      </c>
      <c r="GZ3" s="178"/>
      <c r="HA3" s="178"/>
      <c r="HB3" s="178"/>
      <c r="HC3" s="178"/>
      <c r="HD3" s="178"/>
      <c r="HE3" s="178">
        <v>35</v>
      </c>
      <c r="HF3" s="178"/>
      <c r="HG3" s="178"/>
      <c r="HH3" s="178"/>
      <c r="HI3" s="178"/>
      <c r="HJ3" s="178"/>
      <c r="HK3" s="178">
        <v>36</v>
      </c>
      <c r="HL3" s="178"/>
      <c r="HM3" s="178"/>
      <c r="HN3" s="178"/>
      <c r="HO3" s="178"/>
      <c r="HP3" s="178"/>
      <c r="HQ3" s="178">
        <v>37</v>
      </c>
      <c r="HR3" s="178"/>
      <c r="HS3" s="178"/>
      <c r="HT3" s="178"/>
      <c r="HU3" s="178"/>
      <c r="HV3" s="178"/>
      <c r="HW3" s="178">
        <v>38</v>
      </c>
      <c r="HX3" s="178"/>
      <c r="HY3" s="178"/>
      <c r="HZ3" s="178"/>
      <c r="IA3" s="178"/>
      <c r="IB3" s="178"/>
      <c r="IC3" s="178">
        <v>39</v>
      </c>
      <c r="ID3" s="178"/>
      <c r="IE3" s="178"/>
      <c r="IF3" s="178"/>
      <c r="IG3" s="178"/>
      <c r="IH3" s="178"/>
      <c r="II3" s="178">
        <v>40</v>
      </c>
      <c r="IJ3" s="178"/>
      <c r="IK3" s="178"/>
      <c r="IL3" s="178"/>
      <c r="IM3" s="178"/>
      <c r="IN3" s="178"/>
      <c r="IO3" s="178">
        <v>41</v>
      </c>
      <c r="IP3" s="178"/>
      <c r="IQ3" s="178"/>
      <c r="IR3" s="178"/>
      <c r="IS3" s="178"/>
      <c r="IT3" s="178"/>
      <c r="IU3" s="178">
        <v>42</v>
      </c>
      <c r="IV3" s="178"/>
      <c r="IW3" s="178"/>
      <c r="IX3" s="178"/>
      <c r="IY3" s="178"/>
      <c r="IZ3" s="178"/>
      <c r="JA3" s="178">
        <v>43</v>
      </c>
      <c r="JB3" s="178"/>
      <c r="JC3" s="178"/>
      <c r="JD3" s="178"/>
      <c r="JE3" s="178"/>
      <c r="JF3" s="178"/>
      <c r="JG3" s="178">
        <v>44</v>
      </c>
      <c r="JH3" s="178"/>
      <c r="JI3" s="178"/>
      <c r="JJ3" s="178"/>
      <c r="JK3" s="178"/>
      <c r="JL3" s="178"/>
      <c r="JM3" s="178">
        <v>45</v>
      </c>
      <c r="JN3" s="178"/>
      <c r="JO3" s="178"/>
      <c r="JP3" s="178"/>
      <c r="JQ3" s="178"/>
      <c r="JR3" s="178"/>
      <c r="JS3" s="178">
        <v>46</v>
      </c>
      <c r="JT3" s="178"/>
      <c r="JU3" s="178"/>
      <c r="JV3" s="178"/>
      <c r="JW3" s="178"/>
      <c r="JX3" s="178"/>
      <c r="JY3" s="178">
        <v>47</v>
      </c>
      <c r="JZ3" s="178"/>
      <c r="KA3" s="178"/>
      <c r="KB3" s="178"/>
      <c r="KC3" s="178"/>
      <c r="KD3" s="178"/>
      <c r="KE3" s="178">
        <v>48</v>
      </c>
      <c r="KF3" s="178"/>
      <c r="KG3" s="178"/>
      <c r="KH3" s="178"/>
      <c r="KI3" s="178"/>
      <c r="KJ3" s="178"/>
      <c r="KK3" s="178">
        <v>49</v>
      </c>
      <c r="KL3" s="178"/>
      <c r="KM3" s="178"/>
      <c r="KN3" s="178"/>
      <c r="KO3" s="178"/>
      <c r="KP3" s="178"/>
      <c r="KQ3" s="178">
        <v>50</v>
      </c>
      <c r="KR3" s="178"/>
      <c r="KS3" s="178"/>
      <c r="KT3" s="178"/>
      <c r="KU3" s="178"/>
      <c r="KV3" s="178"/>
    </row>
    <row r="4" spans="1:308" ht="90" hidden="1">
      <c r="A4" s="34"/>
      <c r="B4" s="34"/>
      <c r="C4" s="34"/>
      <c r="D4" s="34"/>
      <c r="E4" s="34"/>
      <c r="F4" s="34"/>
      <c r="G4" s="34"/>
      <c r="H4" s="34"/>
      <c r="I4" s="42" t="s">
        <v>58</v>
      </c>
      <c r="J4" s="42" t="s">
        <v>59</v>
      </c>
      <c r="K4" s="42" t="s">
        <v>60</v>
      </c>
      <c r="L4" s="42" t="s">
        <v>61</v>
      </c>
      <c r="M4" s="42" t="s">
        <v>62</v>
      </c>
      <c r="N4" s="42" t="s">
        <v>63</v>
      </c>
      <c r="O4" s="42" t="s">
        <v>58</v>
      </c>
      <c r="P4" s="42" t="s">
        <v>59</v>
      </c>
      <c r="Q4" s="42" t="s">
        <v>60</v>
      </c>
      <c r="R4" s="42" t="s">
        <v>61</v>
      </c>
      <c r="S4" s="42" t="s">
        <v>62</v>
      </c>
      <c r="T4" s="42" t="s">
        <v>63</v>
      </c>
      <c r="U4" s="42" t="s">
        <v>58</v>
      </c>
      <c r="V4" s="42" t="s">
        <v>59</v>
      </c>
      <c r="W4" s="42" t="s">
        <v>60</v>
      </c>
      <c r="X4" s="42" t="s">
        <v>61</v>
      </c>
      <c r="Y4" s="42" t="s">
        <v>62</v>
      </c>
      <c r="Z4" s="42" t="s">
        <v>63</v>
      </c>
      <c r="AA4" s="42" t="s">
        <v>58</v>
      </c>
      <c r="AB4" s="42" t="s">
        <v>59</v>
      </c>
      <c r="AC4" s="42" t="s">
        <v>60</v>
      </c>
      <c r="AD4" s="42" t="s">
        <v>61</v>
      </c>
      <c r="AE4" s="42" t="s">
        <v>62</v>
      </c>
      <c r="AF4" s="42" t="s">
        <v>63</v>
      </c>
      <c r="AG4" s="36" t="s">
        <v>58</v>
      </c>
      <c r="AH4" s="36" t="s">
        <v>59</v>
      </c>
      <c r="AI4" s="36" t="s">
        <v>60</v>
      </c>
      <c r="AJ4" s="36" t="s">
        <v>61</v>
      </c>
      <c r="AK4" s="36" t="s">
        <v>62</v>
      </c>
      <c r="AL4" s="36" t="s">
        <v>63</v>
      </c>
      <c r="AM4" s="36" t="s">
        <v>58</v>
      </c>
      <c r="AN4" s="36" t="s">
        <v>59</v>
      </c>
      <c r="AO4" s="36" t="s">
        <v>60</v>
      </c>
      <c r="AP4" s="36" t="s">
        <v>61</v>
      </c>
      <c r="AQ4" s="36" t="s">
        <v>62</v>
      </c>
      <c r="AR4" s="36" t="s">
        <v>63</v>
      </c>
      <c r="AS4" s="36" t="s">
        <v>58</v>
      </c>
      <c r="AT4" s="36" t="s">
        <v>59</v>
      </c>
      <c r="AU4" s="36" t="s">
        <v>60</v>
      </c>
      <c r="AV4" s="36" t="s">
        <v>61</v>
      </c>
      <c r="AW4" s="36" t="s">
        <v>62</v>
      </c>
      <c r="AX4" s="36" t="s">
        <v>63</v>
      </c>
      <c r="AY4" s="36" t="s">
        <v>58</v>
      </c>
      <c r="AZ4" s="36" t="s">
        <v>59</v>
      </c>
      <c r="BA4" s="36" t="s">
        <v>60</v>
      </c>
      <c r="BB4" s="36" t="s">
        <v>61</v>
      </c>
      <c r="BC4" s="36" t="s">
        <v>62</v>
      </c>
      <c r="BD4" s="36" t="s">
        <v>63</v>
      </c>
      <c r="BE4" s="36" t="s">
        <v>58</v>
      </c>
      <c r="BF4" s="36" t="s">
        <v>59</v>
      </c>
      <c r="BG4" s="36" t="s">
        <v>60</v>
      </c>
      <c r="BH4" s="36" t="s">
        <v>61</v>
      </c>
      <c r="BI4" s="36" t="s">
        <v>62</v>
      </c>
      <c r="BJ4" s="36" t="s">
        <v>63</v>
      </c>
      <c r="BK4" s="36" t="s">
        <v>58</v>
      </c>
      <c r="BL4" s="36" t="s">
        <v>59</v>
      </c>
      <c r="BM4" s="36" t="s">
        <v>60</v>
      </c>
      <c r="BN4" s="36" t="s">
        <v>61</v>
      </c>
      <c r="BO4" s="36" t="s">
        <v>62</v>
      </c>
      <c r="BP4" s="36" t="s">
        <v>63</v>
      </c>
      <c r="BQ4" s="36" t="s">
        <v>58</v>
      </c>
      <c r="BR4" s="36" t="s">
        <v>59</v>
      </c>
      <c r="BS4" s="36" t="s">
        <v>60</v>
      </c>
      <c r="BT4" s="36" t="s">
        <v>61</v>
      </c>
      <c r="BU4" s="36" t="s">
        <v>62</v>
      </c>
      <c r="BV4" s="36" t="s">
        <v>63</v>
      </c>
      <c r="BW4" s="36" t="s">
        <v>58</v>
      </c>
      <c r="BX4" s="36" t="s">
        <v>59</v>
      </c>
      <c r="BY4" s="36" t="s">
        <v>60</v>
      </c>
      <c r="BZ4" s="36" t="s">
        <v>61</v>
      </c>
      <c r="CA4" s="36" t="s">
        <v>62</v>
      </c>
      <c r="CB4" s="36" t="s">
        <v>63</v>
      </c>
      <c r="CC4" s="36" t="s">
        <v>58</v>
      </c>
      <c r="CD4" s="36" t="s">
        <v>59</v>
      </c>
      <c r="CE4" s="36" t="s">
        <v>60</v>
      </c>
      <c r="CF4" s="36" t="s">
        <v>61</v>
      </c>
      <c r="CG4" s="36" t="s">
        <v>62</v>
      </c>
      <c r="CH4" s="36" t="s">
        <v>63</v>
      </c>
      <c r="CI4" s="36" t="s">
        <v>58</v>
      </c>
      <c r="CJ4" s="36" t="s">
        <v>59</v>
      </c>
      <c r="CK4" s="36" t="s">
        <v>60</v>
      </c>
      <c r="CL4" s="36" t="s">
        <v>61</v>
      </c>
      <c r="CM4" s="36" t="s">
        <v>62</v>
      </c>
      <c r="CN4" s="36" t="s">
        <v>63</v>
      </c>
      <c r="CO4" s="36" t="s">
        <v>58</v>
      </c>
      <c r="CP4" s="36" t="s">
        <v>59</v>
      </c>
      <c r="CQ4" s="36" t="s">
        <v>60</v>
      </c>
      <c r="CR4" s="36" t="s">
        <v>61</v>
      </c>
      <c r="CS4" s="36" t="s">
        <v>62</v>
      </c>
      <c r="CT4" s="36" t="s">
        <v>63</v>
      </c>
      <c r="CU4" s="36" t="s">
        <v>58</v>
      </c>
      <c r="CV4" s="36" t="s">
        <v>59</v>
      </c>
      <c r="CW4" s="36" t="s">
        <v>60</v>
      </c>
      <c r="CX4" s="36" t="s">
        <v>61</v>
      </c>
      <c r="CY4" s="36" t="s">
        <v>62</v>
      </c>
      <c r="CZ4" s="36" t="s">
        <v>63</v>
      </c>
      <c r="DA4" s="36" t="s">
        <v>58</v>
      </c>
      <c r="DB4" s="36" t="s">
        <v>59</v>
      </c>
      <c r="DC4" s="36" t="s">
        <v>60</v>
      </c>
      <c r="DD4" s="36" t="s">
        <v>61</v>
      </c>
      <c r="DE4" s="36" t="s">
        <v>62</v>
      </c>
      <c r="DF4" s="36" t="s">
        <v>63</v>
      </c>
      <c r="DG4" s="36" t="s">
        <v>58</v>
      </c>
      <c r="DH4" s="36" t="s">
        <v>59</v>
      </c>
      <c r="DI4" s="36" t="s">
        <v>60</v>
      </c>
      <c r="DJ4" s="36" t="s">
        <v>61</v>
      </c>
      <c r="DK4" s="36" t="s">
        <v>62</v>
      </c>
      <c r="DL4" s="36" t="s">
        <v>63</v>
      </c>
      <c r="DM4" s="36" t="s">
        <v>58</v>
      </c>
      <c r="DN4" s="36" t="s">
        <v>59</v>
      </c>
      <c r="DO4" s="36" t="s">
        <v>60</v>
      </c>
      <c r="DP4" s="36" t="s">
        <v>61</v>
      </c>
      <c r="DQ4" s="36" t="s">
        <v>62</v>
      </c>
      <c r="DR4" s="36" t="s">
        <v>63</v>
      </c>
      <c r="DS4" s="36" t="s">
        <v>58</v>
      </c>
      <c r="DT4" s="36" t="s">
        <v>59</v>
      </c>
      <c r="DU4" s="36" t="s">
        <v>60</v>
      </c>
      <c r="DV4" s="36" t="s">
        <v>61</v>
      </c>
      <c r="DW4" s="36" t="s">
        <v>62</v>
      </c>
      <c r="DX4" s="36" t="s">
        <v>63</v>
      </c>
      <c r="DY4" s="36" t="s">
        <v>58</v>
      </c>
      <c r="DZ4" s="36" t="s">
        <v>59</v>
      </c>
      <c r="EA4" s="36" t="s">
        <v>60</v>
      </c>
      <c r="EB4" s="36" t="s">
        <v>61</v>
      </c>
      <c r="EC4" s="36" t="s">
        <v>62</v>
      </c>
      <c r="ED4" s="36" t="s">
        <v>63</v>
      </c>
      <c r="EE4" s="36" t="s">
        <v>58</v>
      </c>
      <c r="EF4" s="36" t="s">
        <v>59</v>
      </c>
      <c r="EG4" s="36" t="s">
        <v>60</v>
      </c>
      <c r="EH4" s="36" t="s">
        <v>61</v>
      </c>
      <c r="EI4" s="36" t="s">
        <v>62</v>
      </c>
      <c r="EJ4" s="36" t="s">
        <v>63</v>
      </c>
      <c r="EK4" s="36" t="s">
        <v>58</v>
      </c>
      <c r="EL4" s="36" t="s">
        <v>59</v>
      </c>
      <c r="EM4" s="36" t="s">
        <v>60</v>
      </c>
      <c r="EN4" s="36" t="s">
        <v>61</v>
      </c>
      <c r="EO4" s="36" t="s">
        <v>62</v>
      </c>
      <c r="EP4" s="36" t="s">
        <v>63</v>
      </c>
      <c r="EQ4" s="36" t="s">
        <v>58</v>
      </c>
      <c r="ER4" s="36" t="s">
        <v>59</v>
      </c>
      <c r="ES4" s="36" t="s">
        <v>60</v>
      </c>
      <c r="ET4" s="36" t="s">
        <v>61</v>
      </c>
      <c r="EU4" s="36" t="s">
        <v>62</v>
      </c>
      <c r="EV4" s="36" t="s">
        <v>63</v>
      </c>
      <c r="EW4" s="36" t="s">
        <v>58</v>
      </c>
      <c r="EX4" s="36" t="s">
        <v>59</v>
      </c>
      <c r="EY4" s="36" t="s">
        <v>60</v>
      </c>
      <c r="EZ4" s="36" t="s">
        <v>61</v>
      </c>
      <c r="FA4" s="36" t="s">
        <v>62</v>
      </c>
      <c r="FB4" s="36" t="s">
        <v>63</v>
      </c>
      <c r="FC4" s="36" t="s">
        <v>58</v>
      </c>
      <c r="FD4" s="36" t="s">
        <v>59</v>
      </c>
      <c r="FE4" s="36" t="s">
        <v>60</v>
      </c>
      <c r="FF4" s="36" t="s">
        <v>61</v>
      </c>
      <c r="FG4" s="36" t="s">
        <v>62</v>
      </c>
      <c r="FH4" s="36" t="s">
        <v>63</v>
      </c>
      <c r="FI4" s="36" t="s">
        <v>58</v>
      </c>
      <c r="FJ4" s="36" t="s">
        <v>59</v>
      </c>
      <c r="FK4" s="36" t="s">
        <v>60</v>
      </c>
      <c r="FL4" s="36" t="s">
        <v>61</v>
      </c>
      <c r="FM4" s="36" t="s">
        <v>62</v>
      </c>
      <c r="FN4" s="36" t="s">
        <v>63</v>
      </c>
      <c r="FO4" s="36" t="s">
        <v>58</v>
      </c>
      <c r="FP4" s="36" t="s">
        <v>59</v>
      </c>
      <c r="FQ4" s="36" t="s">
        <v>60</v>
      </c>
      <c r="FR4" s="36" t="s">
        <v>61</v>
      </c>
      <c r="FS4" s="36" t="s">
        <v>62</v>
      </c>
      <c r="FT4" s="36" t="s">
        <v>63</v>
      </c>
      <c r="FU4" s="36" t="s">
        <v>58</v>
      </c>
      <c r="FV4" s="36" t="s">
        <v>59</v>
      </c>
      <c r="FW4" s="36" t="s">
        <v>60</v>
      </c>
      <c r="FX4" s="36" t="s">
        <v>61</v>
      </c>
      <c r="FY4" s="36" t="s">
        <v>62</v>
      </c>
      <c r="FZ4" s="36" t="s">
        <v>63</v>
      </c>
      <c r="GA4" s="36" t="s">
        <v>58</v>
      </c>
      <c r="GB4" s="36" t="s">
        <v>59</v>
      </c>
      <c r="GC4" s="36" t="s">
        <v>60</v>
      </c>
      <c r="GD4" s="36" t="s">
        <v>61</v>
      </c>
      <c r="GE4" s="36" t="s">
        <v>62</v>
      </c>
      <c r="GF4" s="36" t="s">
        <v>63</v>
      </c>
      <c r="GG4" s="36" t="s">
        <v>58</v>
      </c>
      <c r="GH4" s="36" t="s">
        <v>59</v>
      </c>
      <c r="GI4" s="36" t="s">
        <v>60</v>
      </c>
      <c r="GJ4" s="36" t="s">
        <v>61</v>
      </c>
      <c r="GK4" s="36" t="s">
        <v>62</v>
      </c>
      <c r="GL4" s="36" t="s">
        <v>63</v>
      </c>
      <c r="GM4" s="36" t="s">
        <v>58</v>
      </c>
      <c r="GN4" s="36" t="s">
        <v>59</v>
      </c>
      <c r="GO4" s="36" t="s">
        <v>60</v>
      </c>
      <c r="GP4" s="36" t="s">
        <v>61</v>
      </c>
      <c r="GQ4" s="36" t="s">
        <v>62</v>
      </c>
      <c r="GR4" s="36" t="s">
        <v>63</v>
      </c>
      <c r="GS4" s="36" t="s">
        <v>58</v>
      </c>
      <c r="GT4" s="36" t="s">
        <v>59</v>
      </c>
      <c r="GU4" s="36" t="s">
        <v>60</v>
      </c>
      <c r="GV4" s="36" t="s">
        <v>61</v>
      </c>
      <c r="GW4" s="36" t="s">
        <v>62</v>
      </c>
      <c r="GX4" s="36" t="s">
        <v>63</v>
      </c>
      <c r="GY4" s="36" t="s">
        <v>58</v>
      </c>
      <c r="GZ4" s="36" t="s">
        <v>59</v>
      </c>
      <c r="HA4" s="36" t="s">
        <v>60</v>
      </c>
      <c r="HB4" s="36" t="s">
        <v>61</v>
      </c>
      <c r="HC4" s="36" t="s">
        <v>62</v>
      </c>
      <c r="HD4" s="36" t="s">
        <v>63</v>
      </c>
      <c r="HE4" s="36" t="s">
        <v>58</v>
      </c>
      <c r="HF4" s="36" t="s">
        <v>59</v>
      </c>
      <c r="HG4" s="36" t="s">
        <v>60</v>
      </c>
      <c r="HH4" s="36" t="s">
        <v>61</v>
      </c>
      <c r="HI4" s="36" t="s">
        <v>62</v>
      </c>
      <c r="HJ4" s="36" t="s">
        <v>63</v>
      </c>
      <c r="HK4" s="36" t="s">
        <v>58</v>
      </c>
      <c r="HL4" s="36" t="s">
        <v>59</v>
      </c>
      <c r="HM4" s="36" t="s">
        <v>60</v>
      </c>
      <c r="HN4" s="36" t="s">
        <v>61</v>
      </c>
      <c r="HO4" s="36" t="s">
        <v>62</v>
      </c>
      <c r="HP4" s="36" t="s">
        <v>63</v>
      </c>
      <c r="HQ4" s="36" t="s">
        <v>58</v>
      </c>
      <c r="HR4" s="36" t="s">
        <v>59</v>
      </c>
      <c r="HS4" s="36" t="s">
        <v>60</v>
      </c>
      <c r="HT4" s="36" t="s">
        <v>61</v>
      </c>
      <c r="HU4" s="36" t="s">
        <v>62</v>
      </c>
      <c r="HV4" s="36" t="s">
        <v>63</v>
      </c>
      <c r="HW4" s="36" t="s">
        <v>58</v>
      </c>
      <c r="HX4" s="36" t="s">
        <v>59</v>
      </c>
      <c r="HY4" s="36" t="s">
        <v>60</v>
      </c>
      <c r="HZ4" s="36" t="s">
        <v>61</v>
      </c>
      <c r="IA4" s="36" t="s">
        <v>62</v>
      </c>
      <c r="IB4" s="36" t="s">
        <v>63</v>
      </c>
      <c r="IC4" s="36" t="s">
        <v>58</v>
      </c>
      <c r="ID4" s="36" t="s">
        <v>59</v>
      </c>
      <c r="IE4" s="36" t="s">
        <v>60</v>
      </c>
      <c r="IF4" s="36" t="s">
        <v>61</v>
      </c>
      <c r="IG4" s="36" t="s">
        <v>62</v>
      </c>
      <c r="IH4" s="36" t="s">
        <v>63</v>
      </c>
      <c r="II4" s="36" t="s">
        <v>58</v>
      </c>
      <c r="IJ4" s="36" t="s">
        <v>59</v>
      </c>
      <c r="IK4" s="36" t="s">
        <v>60</v>
      </c>
      <c r="IL4" s="36" t="s">
        <v>61</v>
      </c>
      <c r="IM4" s="36" t="s">
        <v>62</v>
      </c>
      <c r="IN4" s="36" t="s">
        <v>63</v>
      </c>
      <c r="IO4" s="36" t="s">
        <v>58</v>
      </c>
      <c r="IP4" s="36" t="s">
        <v>59</v>
      </c>
      <c r="IQ4" s="36" t="s">
        <v>60</v>
      </c>
      <c r="IR4" s="36" t="s">
        <v>61</v>
      </c>
      <c r="IS4" s="36" t="s">
        <v>62</v>
      </c>
      <c r="IT4" s="36" t="s">
        <v>63</v>
      </c>
      <c r="IU4" s="36" t="s">
        <v>58</v>
      </c>
      <c r="IV4" s="36" t="s">
        <v>59</v>
      </c>
      <c r="IW4" s="36" t="s">
        <v>60</v>
      </c>
      <c r="IX4" s="36" t="s">
        <v>61</v>
      </c>
      <c r="IY4" s="36" t="s">
        <v>62</v>
      </c>
      <c r="IZ4" s="36" t="s">
        <v>63</v>
      </c>
      <c r="JA4" s="36" t="s">
        <v>58</v>
      </c>
      <c r="JB4" s="36" t="s">
        <v>59</v>
      </c>
      <c r="JC4" s="36" t="s">
        <v>60</v>
      </c>
      <c r="JD4" s="36" t="s">
        <v>61</v>
      </c>
      <c r="JE4" s="36" t="s">
        <v>62</v>
      </c>
      <c r="JF4" s="36" t="s">
        <v>63</v>
      </c>
      <c r="JG4" s="36" t="s">
        <v>58</v>
      </c>
      <c r="JH4" s="36" t="s">
        <v>59</v>
      </c>
      <c r="JI4" s="36" t="s">
        <v>60</v>
      </c>
      <c r="JJ4" s="36" t="s">
        <v>61</v>
      </c>
      <c r="JK4" s="36" t="s">
        <v>62</v>
      </c>
      <c r="JL4" s="36" t="s">
        <v>63</v>
      </c>
      <c r="JM4" s="36" t="s">
        <v>58</v>
      </c>
      <c r="JN4" s="36" t="s">
        <v>59</v>
      </c>
      <c r="JO4" s="36" t="s">
        <v>60</v>
      </c>
      <c r="JP4" s="36" t="s">
        <v>61</v>
      </c>
      <c r="JQ4" s="36" t="s">
        <v>62</v>
      </c>
      <c r="JR4" s="36" t="s">
        <v>63</v>
      </c>
      <c r="JS4" s="36" t="s">
        <v>58</v>
      </c>
      <c r="JT4" s="36" t="s">
        <v>59</v>
      </c>
      <c r="JU4" s="36" t="s">
        <v>60</v>
      </c>
      <c r="JV4" s="36" t="s">
        <v>61</v>
      </c>
      <c r="JW4" s="36" t="s">
        <v>62</v>
      </c>
      <c r="JX4" s="36" t="s">
        <v>63</v>
      </c>
      <c r="JY4" s="36" t="s">
        <v>58</v>
      </c>
      <c r="JZ4" s="36" t="s">
        <v>59</v>
      </c>
      <c r="KA4" s="36" t="s">
        <v>60</v>
      </c>
      <c r="KB4" s="36" t="s">
        <v>61</v>
      </c>
      <c r="KC4" s="36" t="s">
        <v>62</v>
      </c>
      <c r="KD4" s="36" t="s">
        <v>63</v>
      </c>
      <c r="KE4" s="36" t="s">
        <v>58</v>
      </c>
      <c r="KF4" s="36" t="s">
        <v>59</v>
      </c>
      <c r="KG4" s="36" t="s">
        <v>60</v>
      </c>
      <c r="KH4" s="36" t="s">
        <v>61</v>
      </c>
      <c r="KI4" s="36" t="s">
        <v>62</v>
      </c>
      <c r="KJ4" s="36" t="s">
        <v>63</v>
      </c>
      <c r="KK4" s="36" t="s">
        <v>58</v>
      </c>
      <c r="KL4" s="36" t="s">
        <v>59</v>
      </c>
      <c r="KM4" s="36" t="s">
        <v>60</v>
      </c>
      <c r="KN4" s="36" t="s">
        <v>61</v>
      </c>
      <c r="KO4" s="36" t="s">
        <v>62</v>
      </c>
      <c r="KP4" s="36" t="s">
        <v>63</v>
      </c>
      <c r="KQ4" s="36" t="s">
        <v>58</v>
      </c>
      <c r="KR4" s="36" t="s">
        <v>59</v>
      </c>
      <c r="KS4" s="36" t="s">
        <v>60</v>
      </c>
      <c r="KT4" s="36" t="s">
        <v>61</v>
      </c>
      <c r="KU4" s="36" t="s">
        <v>62</v>
      </c>
      <c r="KV4" s="36" t="s">
        <v>63</v>
      </c>
    </row>
    <row r="5" spans="1:308" ht="62.25" hidden="1" customHeight="1">
      <c r="A5" s="34" t="s">
        <v>52</v>
      </c>
      <c r="B5" s="34"/>
      <c r="C5" s="34"/>
      <c r="D5" s="34"/>
      <c r="E5" s="34"/>
      <c r="F5" s="37" t="e">
        <f>VLOOKUP(K1,'BASIC DATA'!B4:GO103,2)</f>
        <v>#N/A</v>
      </c>
      <c r="G5" s="37" t="e">
        <f>VLOOKUP(K1,'BASIC DATA'!B4:GO103,3)</f>
        <v>#N/A</v>
      </c>
      <c r="H5" s="37" t="e">
        <f>VLOOKUP(K1,'BASIC DATA'!B4:GO103,4)</f>
        <v>#N/A</v>
      </c>
      <c r="I5" s="43" t="e">
        <f>VLOOKUP(K1,'BASIC DATA'!B4:GO103,5)</f>
        <v>#N/A</v>
      </c>
      <c r="J5" s="37" t="e">
        <f>VLOOKUP(K1,'BASIC DATA'!B4:GO103,6)</f>
        <v>#N/A</v>
      </c>
      <c r="K5" s="37" t="e">
        <f>VLOOKUP(K1,'BASIC DATA'!B4:GO103,7)</f>
        <v>#N/A</v>
      </c>
      <c r="L5" s="37" t="e">
        <f>VLOOKUP(K1,'BASIC DATA'!B4:GO103,8)</f>
        <v>#N/A</v>
      </c>
      <c r="M5" s="43" t="e">
        <f>VLOOKUP(K1,'BASIC DATA'!B4:GO103,9)</f>
        <v>#N/A</v>
      </c>
      <c r="N5" s="37" t="e">
        <f>VLOOKUP(K1,'BASIC DATA'!B4:GP103,10)</f>
        <v>#N/A</v>
      </c>
      <c r="O5" s="37" t="e">
        <f>VLOOKUP(K1,'BASIC DATA'!B4:GQ103,11)</f>
        <v>#N/A</v>
      </c>
      <c r="P5" s="37" t="e">
        <f>VLOOKUP(K1,'BASIC DATA'!B4:GR103,12)</f>
        <v>#N/A</v>
      </c>
      <c r="Q5" s="37" t="e">
        <f>VLOOKUP(K1,'BASIC DATA'!B4:GS103,13)</f>
        <v>#N/A</v>
      </c>
      <c r="R5" s="37" t="e">
        <f>VLOOKUP(K1,'BASIC DATA'!B4:GT103,14)</f>
        <v>#N/A</v>
      </c>
      <c r="S5" s="37" t="e">
        <f>VLOOKUP(K1,'BASIC DATA'!B4:GU103,15)</f>
        <v>#N/A</v>
      </c>
      <c r="T5" s="44" t="e">
        <f>VLOOKUP(K1,'BASIC DATA'!B4:GV103,16)</f>
        <v>#N/A</v>
      </c>
      <c r="U5" s="37" t="e">
        <f>VLOOKUP(K1,'BASIC DATA'!B4:GW103,17)</f>
        <v>#N/A</v>
      </c>
      <c r="V5" s="37" t="e">
        <f>VLOOKUP(K1,'BASIC DATA'!B4:GX103,18)</f>
        <v>#N/A</v>
      </c>
      <c r="W5" s="37" t="e">
        <f>VLOOKUP(K1,'BASIC DATA'!B4:GY103,19)</f>
        <v>#N/A</v>
      </c>
      <c r="X5" s="37" t="e">
        <f>VLOOKUP(K1,'BASIC DATA'!B4:GZ103,20)</f>
        <v>#N/A</v>
      </c>
      <c r="Y5" s="37" t="e">
        <f>VLOOKUP(K1,'BASIC DATA'!B4:HA103,21)</f>
        <v>#N/A</v>
      </c>
      <c r="Z5" s="37" t="e">
        <f>VLOOKUP(K1,'BASIC DATA'!B4:HB103,22)</f>
        <v>#N/A</v>
      </c>
      <c r="AA5" s="37" t="e">
        <f>VLOOKUP(K1,'BASIC DATA'!B4:HC103,23)</f>
        <v>#N/A</v>
      </c>
      <c r="AB5" s="37" t="e">
        <f>VLOOKUP(K1,'BASIC DATA'!B4:HD103,24)</f>
        <v>#N/A</v>
      </c>
      <c r="AC5" s="37" t="e">
        <f>VLOOKUP(K1,'BASIC DATA'!B4:HE103,25)</f>
        <v>#N/A</v>
      </c>
      <c r="AD5" s="37" t="e">
        <f>VLOOKUP(K1,'BASIC DATA'!B4:HF103,26)</f>
        <v>#N/A</v>
      </c>
      <c r="AE5" s="37" t="e">
        <f>VLOOKUP(K1,'BASIC DATA'!B4:HG103,27)</f>
        <v>#N/A</v>
      </c>
      <c r="AF5" s="37" t="e">
        <f>VLOOKUP(K1,'BASIC DATA'!B4:HH103,28)</f>
        <v>#N/A</v>
      </c>
      <c r="AG5" s="37" t="e">
        <f>VLOOKUP(K1,'BASIC DATA'!B4:HI103,29)</f>
        <v>#N/A</v>
      </c>
      <c r="AH5" s="37" t="e">
        <f>VLOOKUP(K1,'BASIC DATA'!B4:HJ103,30)</f>
        <v>#N/A</v>
      </c>
      <c r="AI5" s="37" t="e">
        <f>VLOOKUP(K1,'BASIC DATA'!B4:HK103,31)</f>
        <v>#N/A</v>
      </c>
      <c r="AJ5" s="37" t="e">
        <f>VLOOKUP(K1,'BASIC DATA'!B4:HL103,32)</f>
        <v>#N/A</v>
      </c>
      <c r="AK5" s="37" t="e">
        <f>VLOOKUP(K1,'BASIC DATA'!B4:HM103,33)</f>
        <v>#N/A</v>
      </c>
      <c r="AL5" s="37" t="e">
        <f>VLOOKUP(K1,'BASIC DATA'!B4:HN103,34)</f>
        <v>#N/A</v>
      </c>
      <c r="AM5" s="37" t="e">
        <f>VLOOKUP(K1,'BASIC DATA'!B4:HO103,35)</f>
        <v>#N/A</v>
      </c>
      <c r="AN5" s="37" t="e">
        <f>VLOOKUP(K1,'BASIC DATA'!B4:HP103,36)</f>
        <v>#N/A</v>
      </c>
      <c r="AO5" s="37" t="e">
        <f>VLOOKUP(K1,'BASIC DATA'!B4:HQ103,37)</f>
        <v>#N/A</v>
      </c>
      <c r="AP5" s="37" t="e">
        <f>VLOOKUP(K1,'BASIC DATA'!B4:HR103,38)</f>
        <v>#N/A</v>
      </c>
      <c r="AQ5" s="37" t="e">
        <f>VLOOKUP(K1,'BASIC DATA'!B4:HS103,39)</f>
        <v>#N/A</v>
      </c>
      <c r="AR5" s="37" t="e">
        <f>VLOOKUP(K1,'BASIC DATA'!B4:HT103,40)</f>
        <v>#N/A</v>
      </c>
      <c r="AS5" s="37" t="e">
        <f>VLOOKUP(K1,'BASIC DATA'!B4:HU103,41)</f>
        <v>#N/A</v>
      </c>
      <c r="AT5" s="37" t="e">
        <f>VLOOKUP(K1,'BASIC DATA'!B4:HV103,42)</f>
        <v>#N/A</v>
      </c>
      <c r="AU5" s="37" t="e">
        <f>VLOOKUP(K1,'BASIC DATA'!B4:HW103,43)</f>
        <v>#N/A</v>
      </c>
      <c r="AV5" s="37" t="e">
        <f>VLOOKUP(K1,'BASIC DATA'!B4:HX103,44)</f>
        <v>#N/A</v>
      </c>
      <c r="AW5" s="37" t="e">
        <f>VLOOKUP(K1,'BASIC DATA'!B4:HY103,45)</f>
        <v>#N/A</v>
      </c>
      <c r="AX5" s="37" t="e">
        <f>VLOOKUP(K1,'BASIC DATA'!B4:HZ103,46)</f>
        <v>#N/A</v>
      </c>
      <c r="AY5" s="44" t="e">
        <f>VLOOKUP(K1,'BASIC DATA'!B4:IA103,47)</f>
        <v>#N/A</v>
      </c>
      <c r="AZ5" s="59" t="e">
        <f>VLOOKUP(K1,'BASIC DATA'!B4:IB103,48)</f>
        <v>#N/A</v>
      </c>
      <c r="BA5" s="59" t="e">
        <f>VLOOKUP(K1,'BASIC DATA'!B4:IC103,49)</f>
        <v>#N/A</v>
      </c>
      <c r="BB5" s="59" t="e">
        <f>VLOOKUP(K1,'BASIC DATA'!B4:ID103,50)</f>
        <v>#N/A</v>
      </c>
      <c r="BC5" s="59" t="e">
        <f>VLOOKUP(K1,'BASIC DATA'!B4:IE103,51)</f>
        <v>#N/A</v>
      </c>
      <c r="BD5" s="59" t="e">
        <f>VLOOKUP(K1,'BASIC DATA'!B4:IF103,52)</f>
        <v>#N/A</v>
      </c>
      <c r="BE5" s="59" t="e">
        <f>VLOOKUP(K1,'BASIC DATA'!B4:IG103,53)</f>
        <v>#N/A</v>
      </c>
      <c r="BF5" s="59" t="e">
        <f>VLOOKUP(K1,'BASIC DATA'!B4:IH103,54)</f>
        <v>#N/A</v>
      </c>
      <c r="BG5" s="59" t="e">
        <f>VLOOKUP(K1,'BASIC DATA'!B4:II103,55)</f>
        <v>#N/A</v>
      </c>
      <c r="BH5" s="59" t="e">
        <f>VLOOKUP(K1,'BASIC DATA'!B4:IJ103,56)</f>
        <v>#N/A</v>
      </c>
      <c r="BI5" s="59" t="e">
        <f>VLOOKUP(K1,'BASIC DATA'!B4:IK103,57)</f>
        <v>#N/A</v>
      </c>
      <c r="BJ5" s="59" t="e">
        <f>VLOOKUP(K1,'BASIC DATA'!B4:IL103,58)</f>
        <v>#N/A</v>
      </c>
      <c r="BK5" s="59" t="e">
        <f>VLOOKUP(K1,'BASIC DATA'!B4:IM103,59)</f>
        <v>#N/A</v>
      </c>
      <c r="BL5" s="59" t="e">
        <f>VLOOKUP(K1,'BASIC DATA'!B4:IN103,60)</f>
        <v>#N/A</v>
      </c>
      <c r="BM5" s="59" t="e">
        <f>VLOOKUP(K1,'BASIC DATA'!B4:IO103,61)</f>
        <v>#N/A</v>
      </c>
      <c r="BN5" s="59" t="e">
        <f>VLOOKUP(K1,'BASIC DATA'!B4:IP103,62)</f>
        <v>#N/A</v>
      </c>
      <c r="BO5" s="59" t="e">
        <f>VLOOKUP(K1,'BASIC DATA'!B4:IQ103,63)</f>
        <v>#N/A</v>
      </c>
      <c r="BP5" s="59" t="e">
        <f>VLOOKUP(K1,'BASIC DATA'!B4:IR103,64)</f>
        <v>#N/A</v>
      </c>
      <c r="BQ5" s="59" t="e">
        <f>VLOOKUP(K1,'BASIC DATA'!B4:IS103,65)</f>
        <v>#N/A</v>
      </c>
      <c r="BR5" s="59" t="e">
        <f>VLOOKUP(K1,'BASIC DATA'!B4:IT103,66)</f>
        <v>#N/A</v>
      </c>
      <c r="BS5" s="59" t="e">
        <f>VLOOKUP(K1,'BASIC DATA'!B4:IU103,67)</f>
        <v>#N/A</v>
      </c>
      <c r="BT5" s="59" t="e">
        <f>VLOOKUP(K1,'BASIC DATA'!B4:IV103,68)</f>
        <v>#N/A</v>
      </c>
      <c r="BU5" s="59" t="e">
        <f>VLOOKUP(K1,'BASIC DATA'!B4:IW103,69)</f>
        <v>#N/A</v>
      </c>
      <c r="BV5" s="59" t="e">
        <f>VLOOKUP(K1,'BASIC DATA'!B4:IX103,70)</f>
        <v>#N/A</v>
      </c>
      <c r="BW5" s="59" t="e">
        <f>VLOOKUP(K1,'BASIC DATA'!B4:IY103,71)</f>
        <v>#N/A</v>
      </c>
      <c r="BX5" s="59" t="e">
        <f>VLOOKUP(K1,'BASIC DATA'!B4:IZ103,72)</f>
        <v>#N/A</v>
      </c>
      <c r="BY5" s="59" t="e">
        <f>VLOOKUP(K1,'BASIC DATA'!B4:JA103,73)</f>
        <v>#N/A</v>
      </c>
      <c r="BZ5" s="59" t="e">
        <f>VLOOKUP(K1,'BASIC DATA'!B4:JB103,74)</f>
        <v>#N/A</v>
      </c>
      <c r="CA5" s="59" t="e">
        <f>VLOOKUP(K1,'BASIC DATA'!B4:JC103,75)</f>
        <v>#N/A</v>
      </c>
      <c r="CB5" s="59" t="e">
        <f>VLOOKUP(K1,'BASIC DATA'!B4:JD103,76)</f>
        <v>#N/A</v>
      </c>
      <c r="CC5" s="59" t="e">
        <f>VLOOKUP(K1,'BASIC DATA'!B4:JE103,77)</f>
        <v>#N/A</v>
      </c>
      <c r="CD5" s="59" t="e">
        <f>VLOOKUP(K1,'BASIC DATA'!B4:JF103,78)</f>
        <v>#N/A</v>
      </c>
      <c r="CE5" s="59" t="e">
        <f>VLOOKUP(K1,'BASIC DATA'!B4:JG103,79)</f>
        <v>#N/A</v>
      </c>
      <c r="CF5" s="59" t="e">
        <f>VLOOKUP(K1,'BASIC DATA'!B4:JH103,80)</f>
        <v>#N/A</v>
      </c>
      <c r="CG5" s="59" t="e">
        <f>VLOOKUP(K1,'BASIC DATA'!B4:JI103,81)</f>
        <v>#N/A</v>
      </c>
      <c r="CH5" s="59" t="e">
        <f>VLOOKUP(K1,'BASIC DATA'!B4:JJ103,82)</f>
        <v>#N/A</v>
      </c>
      <c r="CI5" s="60" t="e">
        <f>VLOOKUP(K1,'BASIC DATA'!B4:JK103,83)</f>
        <v>#N/A</v>
      </c>
      <c r="CJ5" s="60" t="e">
        <f>VLOOKUP(K1,'BASIC DATA'!B4:JL103,84)</f>
        <v>#N/A</v>
      </c>
      <c r="CK5" s="60" t="e">
        <f>VLOOKUP(K1,'BASIC DATA'!B4:JM103,85)</f>
        <v>#N/A</v>
      </c>
      <c r="CL5" s="60" t="e">
        <f>VLOOKUP(K1,'BASIC DATA'!B4:JN103,86)</f>
        <v>#N/A</v>
      </c>
      <c r="CM5" s="60" t="e">
        <f>VLOOKUP(K1,'BASIC DATA'!B4:JO103,87)</f>
        <v>#N/A</v>
      </c>
      <c r="CN5" s="60" t="e">
        <f>VLOOKUP(K1,'BASIC DATA'!B4:JP103,88)</f>
        <v>#N/A</v>
      </c>
      <c r="CO5" s="60" t="e">
        <f>VLOOKUP(K1,'BASIC DATA'!B4:JQ103,89)</f>
        <v>#N/A</v>
      </c>
      <c r="CP5" s="60" t="e">
        <f>VLOOKUP(K1,'BASIC DATA'!B4:JR103,90)</f>
        <v>#N/A</v>
      </c>
      <c r="CQ5" s="60" t="e">
        <f>VLOOKUP(K1,'BASIC DATA'!B4:JS103,91)</f>
        <v>#N/A</v>
      </c>
      <c r="CR5" s="60" t="e">
        <f>VLOOKUP(K1,'BASIC DATA'!B4:JT103,92)</f>
        <v>#N/A</v>
      </c>
      <c r="CS5" s="60" t="e">
        <f>VLOOKUP(K1,'BASIC DATA'!B4:JU103,93)</f>
        <v>#N/A</v>
      </c>
      <c r="CT5" s="60" t="e">
        <f>VLOOKUP(K1,'BASIC DATA'!B4:JV103,94)</f>
        <v>#N/A</v>
      </c>
      <c r="CU5" s="44" t="e">
        <f>VLOOKUP(K1,'BASIC DATA'!B4:JW103,95)</f>
        <v>#N/A</v>
      </c>
      <c r="CV5" s="44" t="e">
        <f>VLOOKUP(K1,'BASIC DATA'!B4:JX103,96)</f>
        <v>#N/A</v>
      </c>
      <c r="CW5" s="44" t="e">
        <f>VLOOKUP(K1,'BASIC DATA'!B4:JY103,97)</f>
        <v>#N/A</v>
      </c>
      <c r="CX5" s="44" t="e">
        <f>VLOOKUP(K1,'BASIC DATA'!B4:JZ103,98)</f>
        <v>#N/A</v>
      </c>
      <c r="CY5" s="44" t="e">
        <f>VLOOKUP(K1,'BASIC DATA'!B4:KA103,99)</f>
        <v>#N/A</v>
      </c>
      <c r="CZ5" s="44" t="e">
        <f>VLOOKUP(K1,'BASIC DATA'!B4:KB103,100)</f>
        <v>#N/A</v>
      </c>
      <c r="DA5" s="44" t="e">
        <f>VLOOKUP(K1,'BASIC DATA'!B4:KC103,101)</f>
        <v>#N/A</v>
      </c>
      <c r="DB5" s="44" t="e">
        <f>VLOOKUP(K1,'BASIC DATA'!B4:KD103,102)</f>
        <v>#N/A</v>
      </c>
      <c r="DC5" s="44" t="e">
        <f>VLOOKUP(K1,'BASIC DATA'!B4:KE103,103)</f>
        <v>#N/A</v>
      </c>
      <c r="DD5" s="44" t="e">
        <f>VLOOKUP(K1,'BASIC DATA'!B4:KF103,104)</f>
        <v>#N/A</v>
      </c>
      <c r="DE5" s="44" t="e">
        <f>VLOOKUP(K1,'BASIC DATA'!B4:KG103,105)</f>
        <v>#N/A</v>
      </c>
      <c r="DF5" s="44" t="e">
        <f>VLOOKUP(K1,'BASIC DATA'!B4:KH103,106)</f>
        <v>#N/A</v>
      </c>
      <c r="DG5" s="44" t="e">
        <f>VLOOKUP(K1,'BASIC DATA'!B4:KI103,107)</f>
        <v>#N/A</v>
      </c>
      <c r="DH5" s="44" t="e">
        <f>VLOOKUP(K1,'BASIC DATA'!B4:KJ103,108)</f>
        <v>#N/A</v>
      </c>
      <c r="DI5" s="44" t="e">
        <f>VLOOKUP(K1,'BASIC DATA'!B4:KK103,109)</f>
        <v>#N/A</v>
      </c>
      <c r="DJ5" s="44" t="e">
        <f>VLOOKUP(K1,'BASIC DATA'!B4:KL103,110)</f>
        <v>#N/A</v>
      </c>
      <c r="DK5" s="44" t="e">
        <f>VLOOKUP(K1,'BASIC DATA'!B4:KM103,111)</f>
        <v>#N/A</v>
      </c>
      <c r="DL5" s="44" t="e">
        <f>VLOOKUP(K1,'BASIC DATA'!B4:KN103,112)</f>
        <v>#N/A</v>
      </c>
      <c r="DM5" s="44" t="e">
        <f>VLOOKUP(K1,'BASIC DATA'!B4:KO103,113)</f>
        <v>#N/A</v>
      </c>
      <c r="DN5" s="44" t="e">
        <f>VLOOKUP(K1,'BASIC DATA'!B4:KP103,114)</f>
        <v>#N/A</v>
      </c>
      <c r="DO5" s="44" t="e">
        <f>VLOOKUP(K1,'BASIC DATA'!B4:KQ103,115)</f>
        <v>#N/A</v>
      </c>
      <c r="DP5" s="44" t="e">
        <f>VLOOKUP(K1,'BASIC DATA'!B4:KR103,116)</f>
        <v>#N/A</v>
      </c>
      <c r="DQ5" s="44" t="e">
        <f>VLOOKUP(K1,'BASIC DATA'!B4:KS103,117)</f>
        <v>#N/A</v>
      </c>
      <c r="DR5" s="44" t="e">
        <f>VLOOKUP(K1,'BASIC DATA'!B4:KT103,118)</f>
        <v>#N/A</v>
      </c>
      <c r="DS5" s="44" t="e">
        <f>VLOOKUP(K1,'BASIC DATA'!B4:KU103,119)</f>
        <v>#N/A</v>
      </c>
      <c r="DT5" s="44" t="e">
        <f>VLOOKUP(K1,'BASIC DATA'!B4:KV103,120)</f>
        <v>#N/A</v>
      </c>
      <c r="DU5" s="44" t="e">
        <f>VLOOKUP(K1,'BASIC DATA'!B4:KW103,121)</f>
        <v>#N/A</v>
      </c>
      <c r="DV5" s="44" t="e">
        <f>VLOOKUP(K1,'BASIC DATA'!B4:KX103,122)</f>
        <v>#N/A</v>
      </c>
      <c r="DW5" s="44" t="e">
        <f>VLOOKUP(K1,'BASIC DATA'!B4:KY103,123)</f>
        <v>#N/A</v>
      </c>
      <c r="DX5" s="44" t="e">
        <f>VLOOKUP(K1,'BASIC DATA'!B4:KZ103,124)</f>
        <v>#N/A</v>
      </c>
      <c r="DY5" s="44" t="e">
        <f>VLOOKUP(K1,'BASIC DATA'!B4:LA103,125)</f>
        <v>#N/A</v>
      </c>
      <c r="DZ5" s="44" t="e">
        <f>VLOOKUP(K1,'BASIC DATA'!B4:LB103,126)</f>
        <v>#N/A</v>
      </c>
      <c r="EA5" s="44" t="e">
        <f>VLOOKUP(K1,'BASIC DATA'!B4:LC103,127)</f>
        <v>#N/A</v>
      </c>
      <c r="EB5" s="44" t="e">
        <f>VLOOKUP(K1,'BASIC DATA'!B4:LD103,128)</f>
        <v>#N/A</v>
      </c>
      <c r="EC5" s="44" t="e">
        <f>VLOOKUP(K1,'BASIC DATA'!B4:LE103,129)</f>
        <v>#N/A</v>
      </c>
      <c r="ED5" s="44" t="e">
        <f>VLOOKUP(K1,'BASIC DATA'!B4:LF103,130)</f>
        <v>#N/A</v>
      </c>
      <c r="EE5" s="44" t="e">
        <f>VLOOKUP(K1,'BASIC DATA'!B4:LG103,131)</f>
        <v>#N/A</v>
      </c>
      <c r="EF5" s="44" t="e">
        <f>VLOOKUP(K1,'BASIC DATA'!B4:LH103,132)</f>
        <v>#N/A</v>
      </c>
      <c r="EG5" s="44" t="e">
        <f>VLOOKUP(K1,'BASIC DATA'!B4:LI103,133)</f>
        <v>#N/A</v>
      </c>
      <c r="EH5" s="44" t="e">
        <f>VLOOKUP(K1,'BASIC DATA'!B4:LJ103,134)</f>
        <v>#N/A</v>
      </c>
      <c r="EI5" s="44" t="e">
        <f>VLOOKUP(K1,'BASIC DATA'!B4:LK103,135)</f>
        <v>#N/A</v>
      </c>
      <c r="EJ5" s="44" t="e">
        <f>VLOOKUP(K1,'BASIC DATA'!B4:LL103,136)</f>
        <v>#N/A</v>
      </c>
      <c r="EK5" s="44" t="e">
        <f>VLOOKUP(K1,'BASIC DATA'!B4:LM103,137)</f>
        <v>#N/A</v>
      </c>
      <c r="EL5" s="44" t="e">
        <f>VLOOKUP(K1,'BASIC DATA'!B4:LN103,138)</f>
        <v>#N/A</v>
      </c>
      <c r="EM5" s="44" t="e">
        <f>VLOOKUP(K1,'BASIC DATA'!B4:LO103,139)</f>
        <v>#N/A</v>
      </c>
      <c r="EN5" s="44" t="e">
        <f>VLOOKUP(K1,'BASIC DATA'!B4:LP103,140)</f>
        <v>#N/A</v>
      </c>
      <c r="EO5" s="44" t="e">
        <f>VLOOKUP(K1,'BASIC DATA'!B4:LQ103,141)</f>
        <v>#N/A</v>
      </c>
      <c r="EP5" s="44" t="e">
        <f>VLOOKUP(K1,'BASIC DATA'!B4:LR103,142)</f>
        <v>#N/A</v>
      </c>
      <c r="EQ5" s="44" t="e">
        <f>VLOOKUP(K1,'BASIC DATA'!B4:LS103,143)</f>
        <v>#N/A</v>
      </c>
      <c r="ER5" s="44" t="e">
        <f>VLOOKUP(K1,'BASIC DATA'!B4:LT103,144)</f>
        <v>#N/A</v>
      </c>
      <c r="ES5" s="44" t="e">
        <f>VLOOKUP(K1,'BASIC DATA'!B4:LU103,145)</f>
        <v>#N/A</v>
      </c>
      <c r="ET5" s="44" t="e">
        <f>VLOOKUP(K1,'BASIC DATA'!B4:LV103,146)</f>
        <v>#N/A</v>
      </c>
      <c r="EU5" s="44" t="e">
        <f>VLOOKUP(K1,'BASIC DATA'!B4:LW103,147)</f>
        <v>#N/A</v>
      </c>
      <c r="EV5" s="44" t="e">
        <f>VLOOKUP(K1,'BASIC DATA'!B4:LX103,148)</f>
        <v>#N/A</v>
      </c>
      <c r="EW5" s="58" t="e">
        <f>VLOOKUP(K1,'BASIC DATA'!B4:LY103,149)</f>
        <v>#N/A</v>
      </c>
      <c r="EX5" s="58" t="e">
        <f>VLOOKUP(K1,'BASIC DATA'!B4:LZ103,150)</f>
        <v>#N/A</v>
      </c>
      <c r="EY5" s="58" t="e">
        <f>VLOOKUP(K1,'BASIC DATA'!B4:MA103,151)</f>
        <v>#N/A</v>
      </c>
      <c r="EZ5" s="58" t="e">
        <f>VLOOKUP(K1,'BASIC DATA'!B4:MB103,152)</f>
        <v>#N/A</v>
      </c>
      <c r="FA5" s="58" t="e">
        <f>VLOOKUP(K1,'BASIC DATA'!B4:MC103,153)</f>
        <v>#N/A</v>
      </c>
      <c r="FB5" s="58" t="e">
        <f>VLOOKUP(K1,'BASIC DATA'!B4:MD103,154)</f>
        <v>#N/A</v>
      </c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</row>
    <row r="6" spans="1:308" hidden="1">
      <c r="A6" s="34"/>
      <c r="B6" s="34"/>
      <c r="C6" s="34"/>
      <c r="D6" s="34"/>
      <c r="E6" s="34"/>
      <c r="F6" s="34"/>
      <c r="G6" s="34"/>
      <c r="H6" s="34"/>
    </row>
    <row r="7" spans="1:308" hidden="1">
      <c r="A7" s="34"/>
      <c r="B7" s="34"/>
      <c r="C7" s="34"/>
      <c r="D7" s="34"/>
      <c r="E7" s="34"/>
      <c r="F7" s="34"/>
      <c r="G7" s="34"/>
      <c r="H7" s="34"/>
    </row>
    <row r="8" spans="1:308" hidden="1">
      <c r="A8" s="34"/>
      <c r="B8" s="34"/>
      <c r="C8" s="34"/>
      <c r="D8" s="34"/>
      <c r="E8" s="34"/>
      <c r="F8" s="34"/>
      <c r="G8" s="34"/>
      <c r="H8" s="34"/>
    </row>
    <row r="9" spans="1:308" hidden="1">
      <c r="A9" s="34"/>
      <c r="B9" s="34"/>
      <c r="C9" s="34"/>
      <c r="D9" s="34"/>
      <c r="E9" s="34"/>
      <c r="F9" s="34"/>
      <c r="G9" s="34"/>
      <c r="H9" s="34"/>
    </row>
    <row r="10" spans="1:308" hidden="1">
      <c r="A10" s="34"/>
      <c r="B10" s="34"/>
      <c r="C10" s="34"/>
      <c r="D10" s="34"/>
      <c r="E10" s="34"/>
      <c r="F10" s="34"/>
      <c r="G10" s="34"/>
      <c r="H10" s="34"/>
    </row>
    <row r="11" spans="1:308" hidden="1">
      <c r="A11" s="34"/>
      <c r="B11" s="34"/>
      <c r="C11" s="34"/>
      <c r="D11" s="34"/>
      <c r="E11" s="34"/>
      <c r="F11" s="34"/>
      <c r="G11" s="34"/>
      <c r="H11" s="34"/>
    </row>
    <row r="12" spans="1:308" hidden="1">
      <c r="A12" s="34"/>
      <c r="B12" s="34"/>
      <c r="C12" s="34"/>
      <c r="D12" s="34"/>
      <c r="E12" s="34"/>
      <c r="F12" s="34"/>
      <c r="G12" s="34"/>
      <c r="H12" s="34"/>
    </row>
    <row r="13" spans="1:308" hidden="1">
      <c r="A13" s="34"/>
      <c r="B13" s="34"/>
      <c r="C13" s="34"/>
      <c r="D13" s="34"/>
      <c r="E13" s="34"/>
      <c r="F13" s="34"/>
      <c r="G13" s="34"/>
      <c r="H13" s="34"/>
    </row>
    <row r="14" spans="1:308" hidden="1">
      <c r="A14" s="34"/>
      <c r="B14" s="34"/>
      <c r="C14" s="34"/>
      <c r="D14" s="34"/>
      <c r="E14" s="34"/>
      <c r="F14" s="34"/>
      <c r="G14" s="34"/>
      <c r="H14" s="34"/>
    </row>
    <row r="15" spans="1:308" hidden="1">
      <c r="A15" s="34"/>
      <c r="B15" s="34"/>
      <c r="C15" s="34"/>
      <c r="D15" s="34"/>
      <c r="E15" s="34"/>
      <c r="F15" s="34"/>
      <c r="G15" s="34"/>
      <c r="H15" s="34"/>
    </row>
    <row r="16" spans="1:308" hidden="1">
      <c r="A16" s="34"/>
      <c r="B16" s="34"/>
      <c r="C16" s="34"/>
      <c r="D16" s="34"/>
      <c r="E16" s="34"/>
      <c r="F16" s="34"/>
      <c r="G16" s="34"/>
      <c r="H16" s="34"/>
    </row>
    <row r="17" spans="1:8" hidden="1">
      <c r="A17" s="34"/>
      <c r="B17" s="34"/>
      <c r="C17" s="34"/>
      <c r="D17" s="34"/>
      <c r="E17" s="34"/>
      <c r="F17" s="34"/>
      <c r="G17" s="34"/>
      <c r="H17" s="34"/>
    </row>
    <row r="18" spans="1:8" hidden="1">
      <c r="A18" s="34"/>
      <c r="B18" s="34"/>
      <c r="C18" s="34"/>
      <c r="D18" s="34"/>
      <c r="E18" s="34"/>
      <c r="F18" s="34"/>
      <c r="G18" s="34"/>
      <c r="H18" s="34"/>
    </row>
    <row r="19" spans="1:8" hidden="1">
      <c r="A19" s="34"/>
      <c r="B19" s="34"/>
      <c r="C19" s="34"/>
      <c r="D19" s="34"/>
      <c r="E19" s="34"/>
      <c r="F19" s="34"/>
      <c r="G19" s="34"/>
      <c r="H19" s="34"/>
    </row>
    <row r="20" spans="1:8" hidden="1">
      <c r="A20" s="34"/>
      <c r="B20" s="34"/>
      <c r="C20" s="34"/>
      <c r="D20" s="34"/>
      <c r="E20" s="34"/>
      <c r="F20" s="34"/>
      <c r="G20" s="34"/>
      <c r="H20" s="34"/>
    </row>
    <row r="21" spans="1:8" hidden="1">
      <c r="A21" s="34"/>
      <c r="B21" s="34"/>
      <c r="C21" s="34"/>
      <c r="D21" s="34"/>
      <c r="E21" s="34"/>
      <c r="F21" s="34"/>
      <c r="G21" s="34"/>
      <c r="H21" s="34"/>
    </row>
    <row r="22" spans="1:8" hidden="1">
      <c r="A22" s="34"/>
      <c r="B22" s="34"/>
      <c r="C22" s="34"/>
      <c r="D22" s="34"/>
      <c r="E22" s="34"/>
      <c r="F22" s="34"/>
      <c r="G22" s="34"/>
      <c r="H22" s="34"/>
    </row>
    <row r="23" spans="1:8" hidden="1">
      <c r="A23" s="34"/>
      <c r="B23" s="34"/>
      <c r="C23" s="34"/>
      <c r="D23" s="34"/>
      <c r="E23" s="34"/>
      <c r="F23" s="34"/>
      <c r="G23" s="34"/>
      <c r="H23" s="34"/>
    </row>
    <row r="24" spans="1:8" hidden="1">
      <c r="A24" s="34"/>
      <c r="B24" s="34"/>
      <c r="C24" s="34"/>
      <c r="D24" s="34"/>
      <c r="E24" s="34"/>
      <c r="F24" s="34"/>
      <c r="G24" s="34"/>
      <c r="H24" s="34"/>
    </row>
  </sheetData>
  <sheetProtection password="8659" sheet="1" objects="1" scenarios="1"/>
  <customSheetViews>
    <customSheetView guid="{8E6981CB-B0B0-49A8-8396-1B2F8F664234}" hiddenRows="1" state="hidden" topLeftCell="A1048576">
      <selection sqref="A1:LR1048576"/>
      <pageMargins left="0.7" right="0.7" top="0.75" bottom="0.75" header="0.3" footer="0.3"/>
      <pageSetup paperSize="9" orientation="portrait" verticalDpi="0" r:id="rId1"/>
    </customSheetView>
    <customSheetView guid="{E13557D9-7FAD-467F-9A1F-C2318B9AC2F5}" hiddenRows="1" state="hidden" topLeftCell="A1048576">
      <selection sqref="A1:LR1048576"/>
      <pageMargins left="0.7" right="0.7" top="0.75" bottom="0.75" header="0.3" footer="0.3"/>
      <pageSetup paperSize="9" orientation="portrait" verticalDpi="0" r:id="rId2"/>
    </customSheetView>
  </customSheetViews>
  <mergeCells count="50">
    <mergeCell ref="AM3:AR3"/>
    <mergeCell ref="I3:N3"/>
    <mergeCell ref="O3:T3"/>
    <mergeCell ref="U3:Z3"/>
    <mergeCell ref="AA3:AF3"/>
    <mergeCell ref="AG3:AL3"/>
    <mergeCell ref="DG3:DL3"/>
    <mergeCell ref="AS3:AX3"/>
    <mergeCell ref="AY3:BD3"/>
    <mergeCell ref="BE3:BJ3"/>
    <mergeCell ref="BK3:BP3"/>
    <mergeCell ref="BQ3:BV3"/>
    <mergeCell ref="BW3:CB3"/>
    <mergeCell ref="CC3:CH3"/>
    <mergeCell ref="CI3:CN3"/>
    <mergeCell ref="CO3:CT3"/>
    <mergeCell ref="CU3:CZ3"/>
    <mergeCell ref="DA3:DF3"/>
    <mergeCell ref="GA3:GF3"/>
    <mergeCell ref="DM3:DR3"/>
    <mergeCell ref="DS3:DX3"/>
    <mergeCell ref="DY3:ED3"/>
    <mergeCell ref="EE3:EJ3"/>
    <mergeCell ref="EK3:EP3"/>
    <mergeCell ref="EQ3:EV3"/>
    <mergeCell ref="EW3:FB3"/>
    <mergeCell ref="FC3:FH3"/>
    <mergeCell ref="FI3:FN3"/>
    <mergeCell ref="FO3:FT3"/>
    <mergeCell ref="FU3:FZ3"/>
    <mergeCell ref="IU3:IZ3"/>
    <mergeCell ref="GG3:GL3"/>
    <mergeCell ref="GM3:GR3"/>
    <mergeCell ref="GS3:GX3"/>
    <mergeCell ref="GY3:HD3"/>
    <mergeCell ref="HE3:HJ3"/>
    <mergeCell ref="HK3:HP3"/>
    <mergeCell ref="HQ3:HV3"/>
    <mergeCell ref="HW3:IB3"/>
    <mergeCell ref="IC3:IH3"/>
    <mergeCell ref="II3:IN3"/>
    <mergeCell ref="IO3:IT3"/>
    <mergeCell ref="KK3:KP3"/>
    <mergeCell ref="KQ3:KV3"/>
    <mergeCell ref="JA3:JF3"/>
    <mergeCell ref="JG3:JL3"/>
    <mergeCell ref="JM3:JR3"/>
    <mergeCell ref="JS3:JX3"/>
    <mergeCell ref="JY3:KD3"/>
    <mergeCell ref="KE3:KJ3"/>
  </mergeCells>
  <pageMargins left="0.7" right="0.7" top="0.75" bottom="0.75" header="0.3" footer="0.3"/>
  <pageSetup paperSize="9" orientation="portrait" verticalDpi="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D11"/>
  <sheetViews>
    <sheetView workbookViewId="0">
      <pane xSplit="16383" ySplit="10" topLeftCell="XFD1048576" activePane="bottomRight" state="frozen"/>
      <selection pane="topRight" activeCell="XFD1" sqref="XFD1"/>
      <selection pane="bottomLeft" activeCell="A11" sqref="A11"/>
      <selection pane="bottomRight" sqref="A1:C1"/>
    </sheetView>
  </sheetViews>
  <sheetFormatPr defaultColWidth="0" defaultRowHeight="15" zeroHeight="1"/>
  <cols>
    <col min="1" max="1" width="8" customWidth="1"/>
    <col min="2" max="2" width="43.140625" customWidth="1"/>
    <col min="3" max="3" width="45.28515625" customWidth="1"/>
    <col min="4" max="4" width="5.7109375" customWidth="1"/>
    <col min="5" max="5" width="15.5703125" style="68" customWidth="1"/>
    <col min="6" max="16382" width="9.140625" hidden="1"/>
    <col min="16383" max="16383" width="5.7109375" style="80" customWidth="1"/>
    <col min="16384" max="16384" width="5.7109375" style="80" hidden="1" customWidth="1"/>
  </cols>
  <sheetData>
    <row r="1" spans="1:5 16383:16384" s="94" customFormat="1" ht="35.1" customHeight="1">
      <c r="A1" s="179" t="str">
        <f>'E-FUND REGISTER'!A3:H3</f>
        <v>Kuttoor Grama Panchayat</v>
      </c>
      <c r="B1" s="179"/>
      <c r="C1" s="179"/>
      <c r="D1" s="96"/>
      <c r="E1" s="98"/>
      <c r="XFC1" s="96"/>
      <c r="XFD1" s="96"/>
    </row>
    <row r="2" spans="1:5 16383:16384" s="94" customFormat="1" ht="35.1" customHeight="1">
      <c r="A2" s="180" t="str">
        <f>Sheet2!B4&amp;'MASTER DATA'!C4</f>
        <v>Abstract for E-Fund Register for the year:2021/22</v>
      </c>
      <c r="B2" s="180"/>
      <c r="C2" s="180"/>
      <c r="D2" s="96"/>
      <c r="E2" s="98"/>
      <c r="XFC2" s="96"/>
      <c r="XFD2" s="96"/>
    </row>
    <row r="3" spans="1:5 16383:16384" s="94" customFormat="1" ht="56.25" customHeight="1">
      <c r="A3" s="181" t="str">
        <f>'E-FUND REGISTER'!A9:D9</f>
        <v>Mahatma Gandhi National Rural Employment Guarantee Scheme</v>
      </c>
      <c r="B3" s="181"/>
      <c r="C3" s="181"/>
      <c r="D3" s="96"/>
      <c r="E3" s="98"/>
      <c r="XFC3" s="96"/>
      <c r="XFD3" s="96"/>
    </row>
    <row r="4" spans="1:5 16383:16384" s="95" customFormat="1" ht="15" customHeight="1">
      <c r="A4" s="110">
        <v>1</v>
      </c>
      <c r="B4" s="110">
        <v>2</v>
      </c>
      <c r="C4" s="110">
        <v>3</v>
      </c>
      <c r="D4" s="97"/>
      <c r="E4" s="99"/>
      <c r="XFC4" s="97"/>
      <c r="XFD4" s="97"/>
    </row>
    <row r="5" spans="1:5 16383:16384" s="94" customFormat="1" ht="35.1" customHeight="1">
      <c r="A5" s="111">
        <v>1</v>
      </c>
      <c r="B5" s="112" t="str">
        <f>'E-FUND REGISTER'!B44</f>
        <v>Opening Balance</v>
      </c>
      <c r="C5" s="113">
        <f>'E-FUND REGISTER'!C44:D44</f>
        <v>450000</v>
      </c>
      <c r="D5" s="96"/>
      <c r="E5" s="98"/>
      <c r="XFC5" s="96"/>
      <c r="XFD5" s="96"/>
    </row>
    <row r="6" spans="1:5 16383:16384" s="94" customFormat="1" ht="35.1" customHeight="1">
      <c r="A6" s="111">
        <v>2</v>
      </c>
      <c r="B6" s="112" t="str">
        <f>'E-FUND REGISTER'!B45</f>
        <v>Receipts:-2021/22</v>
      </c>
      <c r="C6" s="113">
        <f>'E-FUND REGISTER'!C45:D45</f>
        <v>0</v>
      </c>
      <c r="D6" s="96"/>
      <c r="E6" s="98"/>
      <c r="XFC6" s="96"/>
      <c r="XFD6" s="96"/>
    </row>
    <row r="7" spans="1:5 16383:16384" s="94" customFormat="1" ht="35.1" customHeight="1">
      <c r="A7" s="111"/>
      <c r="B7" s="112" t="str">
        <f>'E-FUND REGISTER'!B46</f>
        <v>Total</v>
      </c>
      <c r="C7" s="113">
        <f>'E-FUND REGISTER'!C46:D46</f>
        <v>450000</v>
      </c>
      <c r="D7" s="96"/>
      <c r="E7" s="98"/>
      <c r="XFC7" s="96"/>
      <c r="XFD7" s="96"/>
    </row>
    <row r="8" spans="1:5 16383:16384" s="94" customFormat="1" ht="35.1" customHeight="1">
      <c r="A8" s="111">
        <v>3</v>
      </c>
      <c r="B8" s="112" t="str">
        <f>'E-FUND REGISTER'!B47</f>
        <v>Payments:-2021/22</v>
      </c>
      <c r="C8" s="113">
        <f>'E-FUND REGISTER'!C47:D47</f>
        <v>0</v>
      </c>
      <c r="D8" s="96"/>
      <c r="E8" s="98"/>
      <c r="XFC8" s="96"/>
      <c r="XFD8" s="96"/>
    </row>
    <row r="9" spans="1:5 16383:16384" s="94" customFormat="1" ht="35.1" customHeight="1">
      <c r="A9" s="111">
        <v>4</v>
      </c>
      <c r="B9" s="112" t="str">
        <f>'E-FUND REGISTER'!B48</f>
        <v>Clossing Balance</v>
      </c>
      <c r="C9" s="113">
        <f>'E-FUND REGISTER'!C48:D48</f>
        <v>450000</v>
      </c>
      <c r="D9" s="96"/>
      <c r="E9" s="98"/>
      <c r="XFC9" s="96"/>
      <c r="XFD9" s="96"/>
    </row>
    <row r="10" spans="1:5 16383:16384">
      <c r="A10" s="80"/>
      <c r="B10" s="80"/>
      <c r="C10" s="80"/>
      <c r="D10" s="80"/>
      <c r="E10" s="100"/>
    </row>
    <row r="11" spans="1:5 16383:16384" hidden="1"/>
  </sheetData>
  <sheetProtection password="8659" sheet="1" objects="1" scenarios="1"/>
  <customSheetViews>
    <customSheetView guid="{8E6981CB-B0B0-49A8-8396-1B2F8F664234}" hiddenRows="1" hiddenColumns="1">
      <pane xSplit="16383" ySplit="10" topLeftCell="XFD11" activePane="bottomRight" state="frozen"/>
      <selection pane="bottomRight" sqref="A1:C1"/>
      <pageMargins left="1.6929133858267718" right="1.6929133858267718" top="0.74803149606299213" bottom="0.74803149606299213" header="0.31496062992125984" footer="0.31496062992125984"/>
      <pageSetup paperSize="9" orientation="landscape" r:id="rId1"/>
    </customSheetView>
    <customSheetView guid="{E13557D9-7FAD-467F-9A1F-C2318B9AC2F5}" hiddenRows="1" hiddenColumns="1">
      <pane xSplit="16383" ySplit="10" topLeftCell="XFD11" activePane="bottomRight" state="frozen"/>
      <selection pane="bottomRight" sqref="A1:C1"/>
      <pageMargins left="1.6929133858267718" right="1.6929133858267718" top="0.74803149606299213" bottom="0.74803149606299213" header="0.31496062992125984" footer="0.31496062992125984"/>
      <pageSetup paperSize="9" orientation="landscape" r:id="rId2"/>
    </customSheetView>
  </customSheetViews>
  <mergeCells count="3">
    <mergeCell ref="A1:C1"/>
    <mergeCell ref="A2:C2"/>
    <mergeCell ref="A3:C3"/>
  </mergeCells>
  <pageMargins left="1.6929133858267718" right="1.6929133858267718" top="0.74803149606299213" bottom="0.74803149606299213" header="0.31496062992125984" footer="0.31496062992125984"/>
  <pageSetup paperSize="9" orientation="landscape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"/>
  <sheetViews>
    <sheetView topLeftCell="A1048576" workbookViewId="0">
      <selection sqref="A1:AE1048576"/>
    </sheetView>
  </sheetViews>
  <sheetFormatPr defaultRowHeight="15" zeroHeight="1"/>
  <sheetData>
    <row r="4" spans="2:2" hidden="1">
      <c r="B4" t="s">
        <v>118</v>
      </c>
    </row>
  </sheetData>
  <sheetProtection password="8659" sheet="1" objects="1" scenarios="1"/>
  <customSheetViews>
    <customSheetView guid="{8E6981CB-B0B0-49A8-8396-1B2F8F664234}" hiddenRows="1" state="hidden" topLeftCell="A1048576">
      <selection sqref="A1:AE1048576"/>
      <pageMargins left="0.7" right="0.7" top="0.75" bottom="0.75" header="0.3" footer="0.3"/>
    </customSheetView>
    <customSheetView guid="{E13557D9-7FAD-467F-9A1F-C2318B9AC2F5}" hiddenRows="1" state="hidden" topLeftCell="A1048576">
      <selection sqref="A1:AE104857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Laiju.s</vt:lpstr>
      <vt:lpstr>HOME </vt:lpstr>
      <vt:lpstr>MASTER DATA</vt:lpstr>
      <vt:lpstr>Schedule</vt:lpstr>
      <vt:lpstr>BASIC DATA</vt:lpstr>
      <vt:lpstr>E-FUND REGISTER</vt:lpstr>
      <vt:lpstr>DATA</vt:lpstr>
      <vt:lpstr>Abstract</vt:lpstr>
      <vt:lpstr>Sheet2</vt:lpstr>
      <vt:lpstr>Laiju.s!And</vt:lpstr>
      <vt:lpstr>Laiju.s!CurName1</vt:lpstr>
      <vt:lpstr>Laiju.s!CurName2</vt:lpstr>
      <vt:lpstr>Laiju.s!CurName3</vt:lpstr>
      <vt:lpstr>Laiju.s!CurName4</vt:lpstr>
      <vt:lpstr>Laiju.s!CurrencyName</vt:lpstr>
      <vt:lpstr>Laiju.s!DashOrSpace</vt:lpstr>
      <vt:lpstr>Laiju.s!FracinWords</vt:lpstr>
      <vt:lpstr>Laiju.s!FracName</vt:lpstr>
      <vt:lpstr>Laiju.s!MainTable</vt:lpstr>
      <vt:lpstr>Laiju.s!NoInWords</vt:lpstr>
      <vt:lpstr>Laiju.s!Number</vt:lpstr>
      <vt:lpstr>Laiju.s!Only</vt:lpstr>
      <vt:lpstr>Abstract!Print_Area</vt:lpstr>
      <vt:lpstr>'E-FUND REGISTER'!Print_Area</vt:lpstr>
      <vt:lpstr>'E-FUND REGISTER'!Print_Titles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Aneeq</cp:lastModifiedBy>
  <cp:lastPrinted>2023-01-26T13:32:30Z</cp:lastPrinted>
  <dcterms:created xsi:type="dcterms:W3CDTF">2019-10-29T05:31:20Z</dcterms:created>
  <dcterms:modified xsi:type="dcterms:W3CDTF">2023-01-26T17:05:08Z</dcterms:modified>
</cp:coreProperties>
</file>